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1355" windowHeight="8445"/>
  </bookViews>
  <sheets>
    <sheet name="สรุปคะแนน" sheetId="7" r:id="rId1"/>
    <sheet name="ส่วนที่ 1ความพึงพอใจงานบริการ" sheetId="1" r:id="rId2"/>
    <sheet name="ส่วนที่ 2 ความเชื่อมั่น" sheetId="10" r:id="rId3"/>
    <sheet name="ส่วนที่ 3 สรุปคำถามเปิด" sheetId="3" r:id="rId4"/>
    <sheet name="ส่วนที่ 4 สรุปประชากรศาสตร์" sheetId="6" r:id="rId5"/>
  </sheets>
  <definedNames>
    <definedName name="_xlnm.Print_Area" localSheetId="1">'ส่วนที่ 1ความพึงพอใจงานบริการ'!$CG:$CQ</definedName>
    <definedName name="_xlnm.Print_Area" localSheetId="2">'ส่วนที่ 2 ความเชื่อมั่น'!$CG:$CQ</definedName>
    <definedName name="_xlnm.Print_Area" localSheetId="4">'ส่วนที่ 4 สรุปประชากรศาสตร์'!$AC:$AE</definedName>
  </definedNames>
  <calcPr calcId="124519"/>
</workbook>
</file>

<file path=xl/calcChain.xml><?xml version="1.0" encoding="utf-8"?>
<calcChain xmlns="http://schemas.openxmlformats.org/spreadsheetml/2006/main">
  <c r="V45" i="6"/>
  <c r="V37"/>
  <c r="V29"/>
  <c r="V23"/>
  <c r="V15"/>
  <c r="V8"/>
  <c r="AD44" l="1"/>
  <c r="AD43"/>
  <c r="AD42"/>
  <c r="AD41"/>
  <c r="AD40"/>
  <c r="AD39"/>
  <c r="AD36"/>
  <c r="AD35"/>
  <c r="AD34"/>
  <c r="AD33"/>
  <c r="AD32"/>
  <c r="AD31"/>
  <c r="AD28"/>
  <c r="AD27"/>
  <c r="AD26"/>
  <c r="AD25"/>
  <c r="AD22"/>
  <c r="AD21"/>
  <c r="AD20"/>
  <c r="AD19"/>
  <c r="AD18"/>
  <c r="AD17"/>
  <c r="AD14"/>
  <c r="AD13"/>
  <c r="AD12"/>
  <c r="AD11"/>
  <c r="AD10"/>
  <c r="AD7"/>
  <c r="AD6"/>
  <c r="CH42" i="1"/>
  <c r="CI42"/>
  <c r="CJ42"/>
  <c r="CK42"/>
  <c r="CL42"/>
  <c r="CM42"/>
  <c r="CH43"/>
  <c r="CI43"/>
  <c r="CJ43"/>
  <c r="CK43"/>
  <c r="CL43"/>
  <c r="CM43"/>
  <c r="CH44"/>
  <c r="CI44"/>
  <c r="CJ44"/>
  <c r="CK44"/>
  <c r="CL44"/>
  <c r="CM44"/>
  <c r="CH38"/>
  <c r="CI38"/>
  <c r="CJ38"/>
  <c r="CK38"/>
  <c r="CL38"/>
  <c r="CM38"/>
  <c r="CH22"/>
  <c r="CI22"/>
  <c r="CJ22"/>
  <c r="CK22"/>
  <c r="CL22"/>
  <c r="CM22"/>
  <c r="CH23"/>
  <c r="CI23"/>
  <c r="CJ23"/>
  <c r="CK23"/>
  <c r="CL23"/>
  <c r="CM23"/>
  <c r="CH24"/>
  <c r="CI24"/>
  <c r="CJ24"/>
  <c r="CK24"/>
  <c r="CL24"/>
  <c r="CM24"/>
  <c r="CH25"/>
  <c r="CI25"/>
  <c r="CJ25"/>
  <c r="CK25"/>
  <c r="CL25"/>
  <c r="CM25"/>
  <c r="CM41"/>
  <c r="CL41"/>
  <c r="CK41"/>
  <c r="CJ41"/>
  <c r="CI41"/>
  <c r="CH41"/>
  <c r="CM37"/>
  <c r="CL37"/>
  <c r="CK37"/>
  <c r="CJ37"/>
  <c r="CI37"/>
  <c r="CH37"/>
  <c r="CM21"/>
  <c r="CL21"/>
  <c r="CK21"/>
  <c r="CJ21"/>
  <c r="CI21"/>
  <c r="CH21"/>
  <c r="CH16"/>
  <c r="CI16"/>
  <c r="CJ16"/>
  <c r="CK16"/>
  <c r="CL16"/>
  <c r="CM16"/>
  <c r="CH17"/>
  <c r="CI17"/>
  <c r="CJ17"/>
  <c r="CK17"/>
  <c r="CL17"/>
  <c r="CM17"/>
  <c r="CH18"/>
  <c r="CI18"/>
  <c r="CJ18"/>
  <c r="CK18"/>
  <c r="CL18"/>
  <c r="CM18"/>
  <c r="CI15"/>
  <c r="CJ15"/>
  <c r="CK15"/>
  <c r="CL15"/>
  <c r="CM15"/>
  <c r="CH15"/>
  <c r="CH46" i="10"/>
  <c r="CI46"/>
  <c r="CJ46"/>
  <c r="CK46"/>
  <c r="CL46"/>
  <c r="CM46"/>
  <c r="CH47"/>
  <c r="CI47"/>
  <c r="CJ47"/>
  <c r="CK47"/>
  <c r="CL47"/>
  <c r="CM47"/>
  <c r="CH48"/>
  <c r="CI48"/>
  <c r="CJ48"/>
  <c r="CK48"/>
  <c r="CL48"/>
  <c r="CM48"/>
  <c r="CH49"/>
  <c r="CI49"/>
  <c r="CJ49"/>
  <c r="CK49"/>
  <c r="CL49"/>
  <c r="CM49"/>
  <c r="CH41"/>
  <c r="CI41"/>
  <c r="CJ41"/>
  <c r="CK41"/>
  <c r="CL41"/>
  <c r="CM41"/>
  <c r="CH42"/>
  <c r="CI42"/>
  <c r="CJ42"/>
  <c r="CK42"/>
  <c r="CL42"/>
  <c r="CM42"/>
  <c r="CH34"/>
  <c r="CI34"/>
  <c r="CJ34"/>
  <c r="CK34"/>
  <c r="CL34"/>
  <c r="CM34"/>
  <c r="CH35"/>
  <c r="CI35"/>
  <c r="CJ35"/>
  <c r="CK35"/>
  <c r="CL35"/>
  <c r="CM35"/>
  <c r="CH36"/>
  <c r="CI36"/>
  <c r="CJ36"/>
  <c r="CK36"/>
  <c r="CL36"/>
  <c r="CM36"/>
  <c r="CH37"/>
  <c r="CI37"/>
  <c r="CJ37"/>
  <c r="CK37"/>
  <c r="CL37"/>
  <c r="CM37"/>
  <c r="CH23"/>
  <c r="CI23"/>
  <c r="CJ23"/>
  <c r="CK23"/>
  <c r="CL23"/>
  <c r="CM23"/>
  <c r="CH24"/>
  <c r="CI24"/>
  <c r="CJ24"/>
  <c r="CK24"/>
  <c r="CL24"/>
  <c r="CM24"/>
  <c r="CH25"/>
  <c r="CI25"/>
  <c r="CJ25"/>
  <c r="CK25"/>
  <c r="CL25"/>
  <c r="CM25"/>
  <c r="CM45"/>
  <c r="CL45"/>
  <c r="CK45"/>
  <c r="CJ45"/>
  <c r="CI45"/>
  <c r="CH45"/>
  <c r="CM40"/>
  <c r="CL40"/>
  <c r="CK40"/>
  <c r="CJ40"/>
  <c r="CI40"/>
  <c r="CH40"/>
  <c r="CM33"/>
  <c r="CL33"/>
  <c r="CK33"/>
  <c r="CJ33"/>
  <c r="CI33"/>
  <c r="CH33"/>
  <c r="CM22"/>
  <c r="CL22"/>
  <c r="CK22"/>
  <c r="CJ22"/>
  <c r="CI22"/>
  <c r="CH22"/>
  <c r="CH16"/>
  <c r="CI16"/>
  <c r="CJ16"/>
  <c r="CK16"/>
  <c r="CL16"/>
  <c r="CM16"/>
  <c r="CH17"/>
  <c r="CI17"/>
  <c r="CJ17"/>
  <c r="CK17"/>
  <c r="CL17"/>
  <c r="CM17"/>
  <c r="CH18"/>
  <c r="CI18"/>
  <c r="CJ18"/>
  <c r="CK18"/>
  <c r="CL18"/>
  <c r="CM18"/>
  <c r="CH19"/>
  <c r="CI19"/>
  <c r="CJ19"/>
  <c r="CK19"/>
  <c r="CL19"/>
  <c r="CM19"/>
  <c r="CM15"/>
  <c r="CI15"/>
  <c r="CJ15"/>
  <c r="CK15"/>
  <c r="CL15"/>
  <c r="CH15"/>
  <c r="B17" i="7" l="1"/>
  <c r="AD29" i="6"/>
  <c r="N37" l="1"/>
  <c r="R37"/>
  <c r="Z37"/>
  <c r="AD45"/>
  <c r="CK26" i="10"/>
  <c r="J37" i="6"/>
  <c r="K35" s="1"/>
  <c r="F37"/>
  <c r="B37"/>
  <c r="C32" s="1"/>
  <c r="R23"/>
  <c r="B36" i="7"/>
  <c r="BK50" i="10"/>
  <c r="BK63" s="1"/>
  <c r="CI63" s="1"/>
  <c r="CK20"/>
  <c r="CM20"/>
  <c r="CL20"/>
  <c r="CN18"/>
  <c r="CJ20"/>
  <c r="CJ26"/>
  <c r="CM26"/>
  <c r="CK38"/>
  <c r="CM38"/>
  <c r="CK43"/>
  <c r="CL43"/>
  <c r="CK50"/>
  <c r="CM50"/>
  <c r="CJ50"/>
  <c r="B26"/>
  <c r="B60" s="1"/>
  <c r="CA45" i="1"/>
  <c r="CA53" s="1"/>
  <c r="BZ45"/>
  <c r="BZ53" s="1"/>
  <c r="BY45"/>
  <c r="BY53" s="1"/>
  <c r="BX45"/>
  <c r="BX53" s="1"/>
  <c r="BW45"/>
  <c r="BW53" s="1"/>
  <c r="BV45"/>
  <c r="BV53" s="1"/>
  <c r="CB44"/>
  <c r="CB43"/>
  <c r="CB42"/>
  <c r="CB41"/>
  <c r="CA39"/>
  <c r="CA52" s="1"/>
  <c r="BZ39"/>
  <c r="BZ52" s="1"/>
  <c r="BY39"/>
  <c r="BY52" s="1"/>
  <c r="BX39"/>
  <c r="BX52" s="1"/>
  <c r="BW39"/>
  <c r="BW52" s="1"/>
  <c r="BV39"/>
  <c r="CB38"/>
  <c r="CB37"/>
  <c r="CB39" s="1"/>
  <c r="CA26"/>
  <c r="CA51" s="1"/>
  <c r="BZ26"/>
  <c r="BZ51" s="1"/>
  <c r="BY26"/>
  <c r="BY51" s="1"/>
  <c r="BX26"/>
  <c r="BX51" s="1"/>
  <c r="BW26"/>
  <c r="BW51" s="1"/>
  <c r="BV26"/>
  <c r="BV51"/>
  <c r="CB25"/>
  <c r="CB24"/>
  <c r="CB23"/>
  <c r="CB22"/>
  <c r="CB21"/>
  <c r="CA19"/>
  <c r="CA50" s="1"/>
  <c r="BZ19"/>
  <c r="BZ50"/>
  <c r="BY19"/>
  <c r="BY50" s="1"/>
  <c r="BX19"/>
  <c r="BX50" s="1"/>
  <c r="BW19"/>
  <c r="BW50" s="1"/>
  <c r="BV19"/>
  <c r="BV50" s="1"/>
  <c r="CB18"/>
  <c r="CB17"/>
  <c r="CB16"/>
  <c r="CB15"/>
  <c r="Z45" i="6"/>
  <c r="AA42" s="1"/>
  <c r="AA37"/>
  <c r="AA36"/>
  <c r="AA35"/>
  <c r="AA34"/>
  <c r="AA33"/>
  <c r="AA32"/>
  <c r="AA31"/>
  <c r="Z29"/>
  <c r="AA27" s="1"/>
  <c r="Z23"/>
  <c r="AA19" s="1"/>
  <c r="Z15"/>
  <c r="AA11" s="1"/>
  <c r="Z8"/>
  <c r="AA6" s="1"/>
  <c r="W42"/>
  <c r="W37"/>
  <c r="W36"/>
  <c r="W35"/>
  <c r="W34"/>
  <c r="W33"/>
  <c r="W32"/>
  <c r="W31"/>
  <c r="W25"/>
  <c r="W20"/>
  <c r="W12"/>
  <c r="W6"/>
  <c r="R45"/>
  <c r="S43" s="1"/>
  <c r="S37"/>
  <c r="S36"/>
  <c r="S35"/>
  <c r="S34"/>
  <c r="S33"/>
  <c r="S32"/>
  <c r="S31"/>
  <c r="R29"/>
  <c r="S25" s="1"/>
  <c r="S22"/>
  <c r="R15"/>
  <c r="S13" s="1"/>
  <c r="R8"/>
  <c r="S6" s="1"/>
  <c r="N45"/>
  <c r="O43" s="1"/>
  <c r="O37"/>
  <c r="O36"/>
  <c r="O35"/>
  <c r="O34"/>
  <c r="O33"/>
  <c r="O32"/>
  <c r="O31"/>
  <c r="N29"/>
  <c r="O25" s="1"/>
  <c r="N23"/>
  <c r="O18" s="1"/>
  <c r="N15"/>
  <c r="O14" s="1"/>
  <c r="N8"/>
  <c r="O7" s="1"/>
  <c r="J45"/>
  <c r="K41" s="1"/>
  <c r="K36"/>
  <c r="K34"/>
  <c r="K32"/>
  <c r="J29"/>
  <c r="K28" s="1"/>
  <c r="J23"/>
  <c r="K22" s="1"/>
  <c r="J15"/>
  <c r="K13" s="1"/>
  <c r="J8"/>
  <c r="K6" s="1"/>
  <c r="F45"/>
  <c r="G42" s="1"/>
  <c r="G37"/>
  <c r="G36"/>
  <c r="G35"/>
  <c r="G34"/>
  <c r="G33"/>
  <c r="G32"/>
  <c r="G31"/>
  <c r="F29"/>
  <c r="G26" s="1"/>
  <c r="F23"/>
  <c r="G20" s="1"/>
  <c r="F15"/>
  <c r="G11" s="1"/>
  <c r="F8"/>
  <c r="G6" s="1"/>
  <c r="CA50" i="10"/>
  <c r="CA63" s="1"/>
  <c r="BZ50"/>
  <c r="BZ63" s="1"/>
  <c r="BY50"/>
  <c r="BY63" s="1"/>
  <c r="BX50"/>
  <c r="BX63" s="1"/>
  <c r="BW50"/>
  <c r="BW63" s="1"/>
  <c r="CC63" s="1"/>
  <c r="CE63" s="1"/>
  <c r="BV50"/>
  <c r="BV63" s="1"/>
  <c r="CB49"/>
  <c r="CB48"/>
  <c r="CB47"/>
  <c r="CB46"/>
  <c r="CB45"/>
  <c r="CA43"/>
  <c r="CA62" s="1"/>
  <c r="BZ43"/>
  <c r="BZ62" s="1"/>
  <c r="BY43"/>
  <c r="BY62" s="1"/>
  <c r="BX43"/>
  <c r="BX62" s="1"/>
  <c r="BW43"/>
  <c r="BW62" s="1"/>
  <c r="BV43"/>
  <c r="BV62" s="1"/>
  <c r="CB42"/>
  <c r="CB41"/>
  <c r="CB40"/>
  <c r="CA38"/>
  <c r="CA61" s="1"/>
  <c r="BZ38"/>
  <c r="BZ61" s="1"/>
  <c r="BY38"/>
  <c r="BY61" s="1"/>
  <c r="BX38"/>
  <c r="BX61" s="1"/>
  <c r="BW38"/>
  <c r="BW61" s="1"/>
  <c r="BV38"/>
  <c r="CB37"/>
  <c r="CB36"/>
  <c r="CB35"/>
  <c r="CB34"/>
  <c r="CB33"/>
  <c r="CA26"/>
  <c r="CA60" s="1"/>
  <c r="BZ26"/>
  <c r="BZ60" s="1"/>
  <c r="BY26"/>
  <c r="BY60" s="1"/>
  <c r="BX26"/>
  <c r="BX60" s="1"/>
  <c r="BW26"/>
  <c r="BW60" s="1"/>
  <c r="BV26"/>
  <c r="BV60" s="1"/>
  <c r="CB25"/>
  <c r="CB24"/>
  <c r="CB23"/>
  <c r="CB22"/>
  <c r="CB26" s="1"/>
  <c r="CB60" s="1"/>
  <c r="CA20"/>
  <c r="CA59" s="1"/>
  <c r="BZ20"/>
  <c r="BZ59" s="1"/>
  <c r="BY20"/>
  <c r="BY59" s="1"/>
  <c r="BX20"/>
  <c r="BX59" s="1"/>
  <c r="BW20"/>
  <c r="BW59" s="1"/>
  <c r="BV20"/>
  <c r="BV59" s="1"/>
  <c r="CB19"/>
  <c r="CB18"/>
  <c r="CB17"/>
  <c r="CB16"/>
  <c r="CB20" s="1"/>
  <c r="CB15"/>
  <c r="BO50"/>
  <c r="BO63" s="1"/>
  <c r="CM63" s="1"/>
  <c r="BN50"/>
  <c r="BN63" s="1"/>
  <c r="CL63" s="1"/>
  <c r="BM50"/>
  <c r="BM63" s="1"/>
  <c r="CK63" s="1"/>
  <c r="BL50"/>
  <c r="BL63" s="1"/>
  <c r="CJ63" s="1"/>
  <c r="BJ50"/>
  <c r="BJ63" s="1"/>
  <c r="CH63" s="1"/>
  <c r="BP49"/>
  <c r="BP48"/>
  <c r="BP47"/>
  <c r="BP46"/>
  <c r="BP50" s="1"/>
  <c r="BP63" s="1"/>
  <c r="BP45"/>
  <c r="BO43"/>
  <c r="BO62" s="1"/>
  <c r="CM62" s="1"/>
  <c r="BN43"/>
  <c r="BN62" s="1"/>
  <c r="CL62" s="1"/>
  <c r="BM43"/>
  <c r="BM62" s="1"/>
  <c r="CK62" s="1"/>
  <c r="BL43"/>
  <c r="BL62" s="1"/>
  <c r="CJ62" s="1"/>
  <c r="BK43"/>
  <c r="BK62" s="1"/>
  <c r="CI62" s="1"/>
  <c r="BJ43"/>
  <c r="BJ62" s="1"/>
  <c r="BP42"/>
  <c r="BP41"/>
  <c r="BP43" s="1"/>
  <c r="BP62" s="1"/>
  <c r="BP40"/>
  <c r="BO38"/>
  <c r="BO61" s="1"/>
  <c r="CM61" s="1"/>
  <c r="BN38"/>
  <c r="BN61" s="1"/>
  <c r="CL61" s="1"/>
  <c r="BM38"/>
  <c r="BM61" s="1"/>
  <c r="CK61" s="1"/>
  <c r="BL38"/>
  <c r="BL61" s="1"/>
  <c r="CJ61" s="1"/>
  <c r="BK38"/>
  <c r="BK61" s="1"/>
  <c r="CI61" s="1"/>
  <c r="BJ38"/>
  <c r="BJ61" s="1"/>
  <c r="CH61" s="1"/>
  <c r="BP37"/>
  <c r="BP36"/>
  <c r="BP35"/>
  <c r="BP34"/>
  <c r="BP33"/>
  <c r="BO26"/>
  <c r="BO60" s="1"/>
  <c r="CM60" s="1"/>
  <c r="BN26"/>
  <c r="BN60" s="1"/>
  <c r="CL60" s="1"/>
  <c r="BM26"/>
  <c r="BM60" s="1"/>
  <c r="CK60" s="1"/>
  <c r="BL26"/>
  <c r="BL60" s="1"/>
  <c r="CJ60" s="1"/>
  <c r="BK26"/>
  <c r="BK60" s="1"/>
  <c r="CI60" s="1"/>
  <c r="BJ26"/>
  <c r="BJ60" s="1"/>
  <c r="CH60" s="1"/>
  <c r="BP25"/>
  <c r="BP24"/>
  <c r="BP23"/>
  <c r="BP22"/>
  <c r="BO20"/>
  <c r="BO59" s="1"/>
  <c r="CM59" s="1"/>
  <c r="BN20"/>
  <c r="BN59" s="1"/>
  <c r="CL59" s="1"/>
  <c r="BM20"/>
  <c r="BM59" s="1"/>
  <c r="CK59" s="1"/>
  <c r="BL20"/>
  <c r="BL59" s="1"/>
  <c r="CJ59" s="1"/>
  <c r="BK20"/>
  <c r="BK59" s="1"/>
  <c r="CI59" s="1"/>
  <c r="BJ20"/>
  <c r="BJ59" s="1"/>
  <c r="CH59" s="1"/>
  <c r="BP19"/>
  <c r="BP18"/>
  <c r="BP17"/>
  <c r="BP16"/>
  <c r="BP15"/>
  <c r="BC50"/>
  <c r="BC63" s="1"/>
  <c r="BB50"/>
  <c r="BB63" s="1"/>
  <c r="BA50"/>
  <c r="BA63" s="1"/>
  <c r="AZ50"/>
  <c r="AZ63" s="1"/>
  <c r="AY50"/>
  <c r="AX50"/>
  <c r="AX63" s="1"/>
  <c r="BD49"/>
  <c r="BD48"/>
  <c r="BD47"/>
  <c r="BD46"/>
  <c r="BD45"/>
  <c r="BC43"/>
  <c r="BC62" s="1"/>
  <c r="BB43"/>
  <c r="BB62" s="1"/>
  <c r="BA43"/>
  <c r="BA62" s="1"/>
  <c r="AZ43"/>
  <c r="AY43"/>
  <c r="AY62" s="1"/>
  <c r="AX43"/>
  <c r="BD42"/>
  <c r="BD41"/>
  <c r="BD40"/>
  <c r="BD43" s="1"/>
  <c r="BD62" s="1"/>
  <c r="BC38"/>
  <c r="BC61" s="1"/>
  <c r="BB38"/>
  <c r="BB61" s="1"/>
  <c r="BA38"/>
  <c r="BA61" s="1"/>
  <c r="AZ38"/>
  <c r="AZ61" s="1"/>
  <c r="AY38"/>
  <c r="AX38"/>
  <c r="AX61" s="1"/>
  <c r="BD37"/>
  <c r="BD36"/>
  <c r="BD35"/>
  <c r="BD34"/>
  <c r="BD33"/>
  <c r="BC26"/>
  <c r="BC60" s="1"/>
  <c r="BB26"/>
  <c r="BB60" s="1"/>
  <c r="BA26"/>
  <c r="BA60" s="1"/>
  <c r="AZ26"/>
  <c r="AZ60" s="1"/>
  <c r="AY26"/>
  <c r="AY60" s="1"/>
  <c r="AX26"/>
  <c r="BD25"/>
  <c r="BD24"/>
  <c r="BD23"/>
  <c r="BD26" s="1"/>
  <c r="BD60" s="1"/>
  <c r="BD22"/>
  <c r="BC20"/>
  <c r="BC59" s="1"/>
  <c r="BC64" s="1"/>
  <c r="BB20"/>
  <c r="BB59" s="1"/>
  <c r="BA20"/>
  <c r="BA59" s="1"/>
  <c r="BA64" s="1"/>
  <c r="AZ20"/>
  <c r="AZ59" s="1"/>
  <c r="AY20"/>
  <c r="AY59" s="1"/>
  <c r="AX20"/>
  <c r="AX59" s="1"/>
  <c r="BD19"/>
  <c r="BD18"/>
  <c r="BD17"/>
  <c r="BD16"/>
  <c r="BD15"/>
  <c r="BD20" s="1"/>
  <c r="AQ50"/>
  <c r="AQ63" s="1"/>
  <c r="AP50"/>
  <c r="AP63" s="1"/>
  <c r="AO50"/>
  <c r="AO63" s="1"/>
  <c r="AN50"/>
  <c r="AN63" s="1"/>
  <c r="AM50"/>
  <c r="AM63" s="1"/>
  <c r="AL50"/>
  <c r="AS50" s="1"/>
  <c r="AU50" s="1"/>
  <c r="AR49"/>
  <c r="AR48"/>
  <c r="AR47"/>
  <c r="AR46"/>
  <c r="AR50" s="1"/>
  <c r="AR63" s="1"/>
  <c r="AR45"/>
  <c r="AQ43"/>
  <c r="AQ62" s="1"/>
  <c r="AP43"/>
  <c r="AP62" s="1"/>
  <c r="AO43"/>
  <c r="AO62" s="1"/>
  <c r="AN43"/>
  <c r="AN62" s="1"/>
  <c r="AM43"/>
  <c r="AM62" s="1"/>
  <c r="AL43"/>
  <c r="AR42"/>
  <c r="AR41"/>
  <c r="AR40"/>
  <c r="AQ38"/>
  <c r="AQ61" s="1"/>
  <c r="AP38"/>
  <c r="AP61" s="1"/>
  <c r="AO38"/>
  <c r="AO61" s="1"/>
  <c r="AN38"/>
  <c r="AN61" s="1"/>
  <c r="AM38"/>
  <c r="AM61" s="1"/>
  <c r="AL38"/>
  <c r="AL61" s="1"/>
  <c r="AR37"/>
  <c r="AR36"/>
  <c r="AR35"/>
  <c r="AR34"/>
  <c r="AR38" s="1"/>
  <c r="AR61" s="1"/>
  <c r="AR33"/>
  <c r="AQ26"/>
  <c r="AQ60" s="1"/>
  <c r="AP26"/>
  <c r="AP60" s="1"/>
  <c r="AO26"/>
  <c r="AO60" s="1"/>
  <c r="AN26"/>
  <c r="AN60" s="1"/>
  <c r="AM26"/>
  <c r="AM60" s="1"/>
  <c r="AL26"/>
  <c r="AL60" s="1"/>
  <c r="AR25"/>
  <c r="AR24"/>
  <c r="AR23"/>
  <c r="AR22"/>
  <c r="AQ20"/>
  <c r="AQ59" s="1"/>
  <c r="AP20"/>
  <c r="AP59" s="1"/>
  <c r="AO20"/>
  <c r="AO59" s="1"/>
  <c r="AO64" s="1"/>
  <c r="AN20"/>
  <c r="AN59" s="1"/>
  <c r="AM20"/>
  <c r="AM59" s="1"/>
  <c r="AL20"/>
  <c r="AL59" s="1"/>
  <c r="AR19"/>
  <c r="AR18"/>
  <c r="AR17"/>
  <c r="AR16"/>
  <c r="AR15"/>
  <c r="AR20" s="1"/>
  <c r="AE50"/>
  <c r="AE63" s="1"/>
  <c r="AD50"/>
  <c r="AD63" s="1"/>
  <c r="AC50"/>
  <c r="AC63" s="1"/>
  <c r="AB50"/>
  <c r="AB63" s="1"/>
  <c r="AA50"/>
  <c r="AA63" s="1"/>
  <c r="Z50"/>
  <c r="AG50" s="1"/>
  <c r="AI50" s="1"/>
  <c r="AF49"/>
  <c r="AF48"/>
  <c r="AF47"/>
  <c r="AF46"/>
  <c r="AF45"/>
  <c r="AE43"/>
  <c r="AE62" s="1"/>
  <c r="AD43"/>
  <c r="AD62" s="1"/>
  <c r="AC43"/>
  <c r="AC62" s="1"/>
  <c r="AB43"/>
  <c r="AB62" s="1"/>
  <c r="AA43"/>
  <c r="AA62" s="1"/>
  <c r="Z43"/>
  <c r="AF42"/>
  <c r="AF41"/>
  <c r="AF40"/>
  <c r="AF43" s="1"/>
  <c r="AF62" s="1"/>
  <c r="AE38"/>
  <c r="AE61" s="1"/>
  <c r="AD38"/>
  <c r="AD61" s="1"/>
  <c r="AC38"/>
  <c r="AC61" s="1"/>
  <c r="AB38"/>
  <c r="AB61" s="1"/>
  <c r="AA38"/>
  <c r="AA61" s="1"/>
  <c r="Z38"/>
  <c r="Z61" s="1"/>
  <c r="AF37"/>
  <c r="AF36"/>
  <c r="AF35"/>
  <c r="AF34"/>
  <c r="AF38" s="1"/>
  <c r="AF61" s="1"/>
  <c r="AF33"/>
  <c r="AE26"/>
  <c r="AE60" s="1"/>
  <c r="AD26"/>
  <c r="AD60" s="1"/>
  <c r="AC26"/>
  <c r="AC60" s="1"/>
  <c r="AB26"/>
  <c r="AB60" s="1"/>
  <c r="AA26"/>
  <c r="AA60" s="1"/>
  <c r="Z26"/>
  <c r="AF25"/>
  <c r="AF24"/>
  <c r="AF23"/>
  <c r="AF22"/>
  <c r="AE20"/>
  <c r="AE59" s="1"/>
  <c r="AD20"/>
  <c r="AD59" s="1"/>
  <c r="AC20"/>
  <c r="AC59" s="1"/>
  <c r="AC64" s="1"/>
  <c r="AB20"/>
  <c r="AB59" s="1"/>
  <c r="AA20"/>
  <c r="AA59" s="1"/>
  <c r="Z20"/>
  <c r="Z59" s="1"/>
  <c r="AF19"/>
  <c r="AF18"/>
  <c r="AF17"/>
  <c r="AF16"/>
  <c r="AF15"/>
  <c r="AF20" s="1"/>
  <c r="S50"/>
  <c r="S63" s="1"/>
  <c r="R50"/>
  <c r="R63" s="1"/>
  <c r="Q50"/>
  <c r="Q63" s="1"/>
  <c r="P50"/>
  <c r="P63" s="1"/>
  <c r="O50"/>
  <c r="O63" s="1"/>
  <c r="N50"/>
  <c r="T49"/>
  <c r="T48"/>
  <c r="T47"/>
  <c r="T46"/>
  <c r="T50" s="1"/>
  <c r="T63" s="1"/>
  <c r="T45"/>
  <c r="S43"/>
  <c r="S62" s="1"/>
  <c r="R43"/>
  <c r="R62" s="1"/>
  <c r="Q43"/>
  <c r="Q62" s="1"/>
  <c r="P43"/>
  <c r="O43"/>
  <c r="O62" s="1"/>
  <c r="N43"/>
  <c r="N62" s="1"/>
  <c r="T42"/>
  <c r="T41"/>
  <c r="T40"/>
  <c r="S38"/>
  <c r="S61" s="1"/>
  <c r="R38"/>
  <c r="R61" s="1"/>
  <c r="Q38"/>
  <c r="Q61" s="1"/>
  <c r="P38"/>
  <c r="P61" s="1"/>
  <c r="O38"/>
  <c r="N38"/>
  <c r="N61" s="1"/>
  <c r="T37"/>
  <c r="T36"/>
  <c r="T35"/>
  <c r="T34"/>
  <c r="T33"/>
  <c r="S26"/>
  <c r="S60" s="1"/>
  <c r="R26"/>
  <c r="R60" s="1"/>
  <c r="Q26"/>
  <c r="Q60" s="1"/>
  <c r="P26"/>
  <c r="P60" s="1"/>
  <c r="O26"/>
  <c r="O60" s="1"/>
  <c r="N26"/>
  <c r="T25"/>
  <c r="T24"/>
  <c r="T23"/>
  <c r="T22"/>
  <c r="S20"/>
  <c r="S59" s="1"/>
  <c r="R20"/>
  <c r="R59" s="1"/>
  <c r="Q20"/>
  <c r="Q59" s="1"/>
  <c r="P20"/>
  <c r="P59" s="1"/>
  <c r="O20"/>
  <c r="O59" s="1"/>
  <c r="N20"/>
  <c r="N59" s="1"/>
  <c r="T19"/>
  <c r="T18"/>
  <c r="T17"/>
  <c r="T16"/>
  <c r="T15"/>
  <c r="C43"/>
  <c r="C62" s="1"/>
  <c r="D43"/>
  <c r="D62" s="1"/>
  <c r="E43"/>
  <c r="E62" s="1"/>
  <c r="F43"/>
  <c r="F62" s="1"/>
  <c r="G43"/>
  <c r="B43"/>
  <c r="I43" s="1"/>
  <c r="K43" s="1"/>
  <c r="C26"/>
  <c r="C60" s="1"/>
  <c r="D26"/>
  <c r="D60" s="1"/>
  <c r="E26"/>
  <c r="E60" s="1"/>
  <c r="F26"/>
  <c r="F60" s="1"/>
  <c r="G26"/>
  <c r="G60" s="1"/>
  <c r="G50"/>
  <c r="G63" s="1"/>
  <c r="F50"/>
  <c r="F63" s="1"/>
  <c r="E50"/>
  <c r="E63" s="1"/>
  <c r="D50"/>
  <c r="D63" s="1"/>
  <c r="C50"/>
  <c r="C63"/>
  <c r="B50"/>
  <c r="B63" s="1"/>
  <c r="G38"/>
  <c r="G61" s="1"/>
  <c r="F38"/>
  <c r="F61" s="1"/>
  <c r="E38"/>
  <c r="E61" s="1"/>
  <c r="D38"/>
  <c r="D61" s="1"/>
  <c r="C38"/>
  <c r="C61" s="1"/>
  <c r="B38"/>
  <c r="H16"/>
  <c r="H17"/>
  <c r="H18"/>
  <c r="H19"/>
  <c r="H49"/>
  <c r="H48"/>
  <c r="H47"/>
  <c r="H46"/>
  <c r="H45"/>
  <c r="H36"/>
  <c r="H37"/>
  <c r="H35"/>
  <c r="H34"/>
  <c r="H33"/>
  <c r="H42"/>
  <c r="H41"/>
  <c r="H40"/>
  <c r="H25"/>
  <c r="H24"/>
  <c r="H23"/>
  <c r="H22"/>
  <c r="G20"/>
  <c r="G59" s="1"/>
  <c r="F20"/>
  <c r="F59" s="1"/>
  <c r="E20"/>
  <c r="E59" s="1"/>
  <c r="D20"/>
  <c r="D59" s="1"/>
  <c r="C20"/>
  <c r="C59" s="1"/>
  <c r="B20"/>
  <c r="B59" s="1"/>
  <c r="H15"/>
  <c r="BO39" i="1"/>
  <c r="BN39"/>
  <c r="BN52" s="1"/>
  <c r="CL52" s="1"/>
  <c r="BM39"/>
  <c r="BM52" s="1"/>
  <c r="CK52" s="1"/>
  <c r="BL39"/>
  <c r="BL52" s="1"/>
  <c r="CJ52" s="1"/>
  <c r="BK39"/>
  <c r="BK52" s="1"/>
  <c r="CI52" s="1"/>
  <c r="BJ39"/>
  <c r="BJ52" s="1"/>
  <c r="BC39"/>
  <c r="BB39"/>
  <c r="BB52" s="1"/>
  <c r="BA39"/>
  <c r="BA52" s="1"/>
  <c r="AZ39"/>
  <c r="AY39"/>
  <c r="AX39"/>
  <c r="AQ39"/>
  <c r="AQ52" s="1"/>
  <c r="AP39"/>
  <c r="AP52" s="1"/>
  <c r="AO39"/>
  <c r="AN39"/>
  <c r="AN52" s="1"/>
  <c r="AM39"/>
  <c r="AL39"/>
  <c r="AE39"/>
  <c r="AD39"/>
  <c r="AD52"/>
  <c r="AC39"/>
  <c r="AB39"/>
  <c r="AB52" s="1"/>
  <c r="AA39"/>
  <c r="AA52" s="1"/>
  <c r="Z39"/>
  <c r="Z52" s="1"/>
  <c r="S39"/>
  <c r="R39"/>
  <c r="R52" s="1"/>
  <c r="Q39"/>
  <c r="P39"/>
  <c r="O39"/>
  <c r="N39"/>
  <c r="U39" s="1"/>
  <c r="W39" s="1"/>
  <c r="C39"/>
  <c r="C52" s="1"/>
  <c r="D39"/>
  <c r="E39"/>
  <c r="E52" s="1"/>
  <c r="F39"/>
  <c r="F52" s="1"/>
  <c r="G39"/>
  <c r="G52" s="1"/>
  <c r="C26"/>
  <c r="C51" s="1"/>
  <c r="D26"/>
  <c r="E26"/>
  <c r="E51" s="1"/>
  <c r="F26"/>
  <c r="F51" s="1"/>
  <c r="G26"/>
  <c r="G51" s="1"/>
  <c r="C19"/>
  <c r="C50" s="1"/>
  <c r="D19"/>
  <c r="D50" s="1"/>
  <c r="E19"/>
  <c r="E50" s="1"/>
  <c r="F19"/>
  <c r="F50" s="1"/>
  <c r="G19"/>
  <c r="CM45"/>
  <c r="CM39"/>
  <c r="CK39"/>
  <c r="CJ39"/>
  <c r="CI39"/>
  <c r="CN25"/>
  <c r="CL26"/>
  <c r="CK19"/>
  <c r="BO45"/>
  <c r="BO53" s="1"/>
  <c r="CM53" s="1"/>
  <c r="BN45"/>
  <c r="BN53" s="1"/>
  <c r="CL53" s="1"/>
  <c r="BM45"/>
  <c r="BM53" s="1"/>
  <c r="CK53" s="1"/>
  <c r="BL45"/>
  <c r="BL53" s="1"/>
  <c r="CJ53" s="1"/>
  <c r="BK45"/>
  <c r="BK53" s="1"/>
  <c r="CI53" s="1"/>
  <c r="BJ45"/>
  <c r="BJ53" s="1"/>
  <c r="CH53" s="1"/>
  <c r="BP44"/>
  <c r="BP43"/>
  <c r="BP42"/>
  <c r="BP45" s="1"/>
  <c r="BP41"/>
  <c r="BO52"/>
  <c r="CM52" s="1"/>
  <c r="BP38"/>
  <c r="BP37"/>
  <c r="BO26"/>
  <c r="BO51" s="1"/>
  <c r="CM51" s="1"/>
  <c r="BN26"/>
  <c r="BN51" s="1"/>
  <c r="CL51" s="1"/>
  <c r="BM26"/>
  <c r="BM51" s="1"/>
  <c r="CK51" s="1"/>
  <c r="BL26"/>
  <c r="BL51" s="1"/>
  <c r="CJ51" s="1"/>
  <c r="BK26"/>
  <c r="BK51" s="1"/>
  <c r="CI51" s="1"/>
  <c r="BJ26"/>
  <c r="BJ51" s="1"/>
  <c r="CH51" s="1"/>
  <c r="BP25"/>
  <c r="BP24"/>
  <c r="BP23"/>
  <c r="BP22"/>
  <c r="BP21"/>
  <c r="BO19"/>
  <c r="BO50" s="1"/>
  <c r="CM50" s="1"/>
  <c r="BN19"/>
  <c r="BN50" s="1"/>
  <c r="CL50" s="1"/>
  <c r="BM19"/>
  <c r="BM50" s="1"/>
  <c r="CK50" s="1"/>
  <c r="BL19"/>
  <c r="BL50" s="1"/>
  <c r="CJ50" s="1"/>
  <c r="BK19"/>
  <c r="BJ19"/>
  <c r="BP18"/>
  <c r="BP17"/>
  <c r="BP16"/>
  <c r="BP15"/>
  <c r="BC45"/>
  <c r="BC53" s="1"/>
  <c r="BB45"/>
  <c r="BB53" s="1"/>
  <c r="BA45"/>
  <c r="BA53" s="1"/>
  <c r="AZ45"/>
  <c r="AZ53" s="1"/>
  <c r="AY45"/>
  <c r="AX45"/>
  <c r="AX53" s="1"/>
  <c r="BD44"/>
  <c r="BD43"/>
  <c r="BD42"/>
  <c r="BD41"/>
  <c r="BC52"/>
  <c r="AZ52"/>
  <c r="BD38"/>
  <c r="BD37"/>
  <c r="BC26"/>
  <c r="BC51" s="1"/>
  <c r="BB26"/>
  <c r="BB51" s="1"/>
  <c r="BA26"/>
  <c r="BA51" s="1"/>
  <c r="AZ26"/>
  <c r="AZ51" s="1"/>
  <c r="AY26"/>
  <c r="AY51" s="1"/>
  <c r="AX26"/>
  <c r="BD25"/>
  <c r="BD24"/>
  <c r="BD23"/>
  <c r="BD22"/>
  <c r="BD21"/>
  <c r="BC19"/>
  <c r="BC50" s="1"/>
  <c r="BB19"/>
  <c r="BB50" s="1"/>
  <c r="BA19"/>
  <c r="BA50" s="1"/>
  <c r="AZ19"/>
  <c r="AZ50" s="1"/>
  <c r="AY19"/>
  <c r="AY50" s="1"/>
  <c r="AX19"/>
  <c r="BD18"/>
  <c r="BD17"/>
  <c r="BD16"/>
  <c r="BD15"/>
  <c r="AQ45"/>
  <c r="AQ53" s="1"/>
  <c r="AP45"/>
  <c r="AP53" s="1"/>
  <c r="AO45"/>
  <c r="AO53" s="1"/>
  <c r="AN45"/>
  <c r="AN53" s="1"/>
  <c r="AM45"/>
  <c r="AM53" s="1"/>
  <c r="AL45"/>
  <c r="AL53" s="1"/>
  <c r="AR44"/>
  <c r="AR43"/>
  <c r="AR42"/>
  <c r="AR41"/>
  <c r="AO52"/>
  <c r="AL52"/>
  <c r="AR38"/>
  <c r="AR37"/>
  <c r="AQ26"/>
  <c r="AQ51" s="1"/>
  <c r="AP26"/>
  <c r="AP51" s="1"/>
  <c r="AO26"/>
  <c r="AO51" s="1"/>
  <c r="AN26"/>
  <c r="AN51" s="1"/>
  <c r="AM26"/>
  <c r="AL26"/>
  <c r="AR25"/>
  <c r="AR24"/>
  <c r="AR23"/>
  <c r="AR22"/>
  <c r="AR21"/>
  <c r="AQ19"/>
  <c r="AQ50" s="1"/>
  <c r="AP19"/>
  <c r="AP50" s="1"/>
  <c r="AP54" s="1"/>
  <c r="AO19"/>
  <c r="AN19"/>
  <c r="AM19"/>
  <c r="AL19"/>
  <c r="AL50" s="1"/>
  <c r="AR18"/>
  <c r="AR17"/>
  <c r="AR16"/>
  <c r="AR15"/>
  <c r="AE45"/>
  <c r="AE53" s="1"/>
  <c r="AD45"/>
  <c r="AD53" s="1"/>
  <c r="AC45"/>
  <c r="AC53" s="1"/>
  <c r="AB45"/>
  <c r="AB53" s="1"/>
  <c r="AA45"/>
  <c r="AA53" s="1"/>
  <c r="Z45"/>
  <c r="AF44"/>
  <c r="AF43"/>
  <c r="AF42"/>
  <c r="AF41"/>
  <c r="AE52"/>
  <c r="AC52"/>
  <c r="AF38"/>
  <c r="AF37"/>
  <c r="AE26"/>
  <c r="AE51" s="1"/>
  <c r="AD26"/>
  <c r="AD51" s="1"/>
  <c r="AC26"/>
  <c r="AC51" s="1"/>
  <c r="AB26"/>
  <c r="AB51" s="1"/>
  <c r="AA26"/>
  <c r="AA51" s="1"/>
  <c r="Z26"/>
  <c r="Z51" s="1"/>
  <c r="AF51" s="1"/>
  <c r="AF25"/>
  <c r="AF24"/>
  <c r="AF23"/>
  <c r="AF22"/>
  <c r="AF21"/>
  <c r="AE19"/>
  <c r="AE50" s="1"/>
  <c r="AD19"/>
  <c r="AD50" s="1"/>
  <c r="AC19"/>
  <c r="AC50" s="1"/>
  <c r="AB19"/>
  <c r="AB50" s="1"/>
  <c r="AA19"/>
  <c r="Z19"/>
  <c r="Z50" s="1"/>
  <c r="AF18"/>
  <c r="AF17"/>
  <c r="AF16"/>
  <c r="AF15"/>
  <c r="S45"/>
  <c r="S53" s="1"/>
  <c r="R45"/>
  <c r="R53" s="1"/>
  <c r="Q45"/>
  <c r="Q53" s="1"/>
  <c r="P45"/>
  <c r="P53" s="1"/>
  <c r="O45"/>
  <c r="O53" s="1"/>
  <c r="N45"/>
  <c r="N53" s="1"/>
  <c r="T44"/>
  <c r="T43"/>
  <c r="T42"/>
  <c r="T41"/>
  <c r="S52"/>
  <c r="Q52"/>
  <c r="P52"/>
  <c r="O52"/>
  <c r="T38"/>
  <c r="T37"/>
  <c r="T39" s="1"/>
  <c r="S26"/>
  <c r="S51" s="1"/>
  <c r="R26"/>
  <c r="R51" s="1"/>
  <c r="Q26"/>
  <c r="Q51" s="1"/>
  <c r="P26"/>
  <c r="P51" s="1"/>
  <c r="O26"/>
  <c r="N26"/>
  <c r="U26" s="1"/>
  <c r="W26" s="1"/>
  <c r="T25"/>
  <c r="T24"/>
  <c r="T23"/>
  <c r="T22"/>
  <c r="T21"/>
  <c r="T26"/>
  <c r="S19"/>
  <c r="S50"/>
  <c r="R19"/>
  <c r="R50"/>
  <c r="Q19"/>
  <c r="Q50"/>
  <c r="P19"/>
  <c r="P50"/>
  <c r="O19"/>
  <c r="N19"/>
  <c r="N50" s="1"/>
  <c r="T18"/>
  <c r="T17"/>
  <c r="T16"/>
  <c r="T15"/>
  <c r="H18"/>
  <c r="D52"/>
  <c r="L19" i="7"/>
  <c r="F59"/>
  <c r="B29" i="6"/>
  <c r="C27" s="1"/>
  <c r="B23"/>
  <c r="C17" s="1"/>
  <c r="B15"/>
  <c r="C14" s="1"/>
  <c r="B45"/>
  <c r="C40" s="1"/>
  <c r="B8"/>
  <c r="C7" s="1"/>
  <c r="B39" i="1"/>
  <c r="B52" s="1"/>
  <c r="F62" i="7"/>
  <c r="F61"/>
  <c r="F60"/>
  <c r="B19" i="1"/>
  <c r="B50" s="1"/>
  <c r="B26"/>
  <c r="D51"/>
  <c r="B45"/>
  <c r="C45"/>
  <c r="C53" s="1"/>
  <c r="D45"/>
  <c r="D53"/>
  <c r="E45"/>
  <c r="E53"/>
  <c r="F45"/>
  <c r="F53"/>
  <c r="L39" i="7"/>
  <c r="L36" s="1"/>
  <c r="G50" i="1"/>
  <c r="G45"/>
  <c r="G53" s="1"/>
  <c r="H17"/>
  <c r="H38"/>
  <c r="H37"/>
  <c r="C6" i="6"/>
  <c r="C31"/>
  <c r="C33"/>
  <c r="C34"/>
  <c r="C35"/>
  <c r="C37"/>
  <c r="H41" i="1"/>
  <c r="H42"/>
  <c r="H43"/>
  <c r="H44"/>
  <c r="H21"/>
  <c r="H22"/>
  <c r="H23"/>
  <c r="H24"/>
  <c r="H25"/>
  <c r="H15"/>
  <c r="H19" s="1"/>
  <c r="H16"/>
  <c r="AD15" i="6"/>
  <c r="AE10" s="1"/>
  <c r="Z60" i="10"/>
  <c r="AD8" i="6"/>
  <c r="AE6" s="1"/>
  <c r="AA13"/>
  <c r="AA21"/>
  <c r="AA12"/>
  <c r="AA20"/>
  <c r="W13"/>
  <c r="W28"/>
  <c r="W27"/>
  <c r="W40"/>
  <c r="W44"/>
  <c r="W10"/>
  <c r="W18"/>
  <c r="W39"/>
  <c r="S28"/>
  <c r="S27"/>
  <c r="S40"/>
  <c r="S44"/>
  <c r="S10"/>
  <c r="S18"/>
  <c r="S39"/>
  <c r="O13"/>
  <c r="O21"/>
  <c r="AE26"/>
  <c r="AD37"/>
  <c r="AE31" s="1"/>
  <c r="AD23"/>
  <c r="AE20" s="1"/>
  <c r="K7"/>
  <c r="K44"/>
  <c r="G28"/>
  <c r="G7"/>
  <c r="G18"/>
  <c r="AX60" i="10"/>
  <c r="AZ62"/>
  <c r="N60"/>
  <c r="P62"/>
  <c r="N63"/>
  <c r="G62"/>
  <c r="CM26" i="1"/>
  <c r="AE25" i="6"/>
  <c r="AE28"/>
  <c r="AE27"/>
  <c r="C12"/>
  <c r="AP64" i="10"/>
  <c r="AO50" i="1"/>
  <c r="AO54" s="1"/>
  <c r="G21" i="6"/>
  <c r="K20"/>
  <c r="O6"/>
  <c r="O42"/>
  <c r="W22"/>
  <c r="W41"/>
  <c r="AA10"/>
  <c r="AA39"/>
  <c r="C18"/>
  <c r="K18"/>
  <c r="K21"/>
  <c r="K43"/>
  <c r="O40"/>
  <c r="O44"/>
  <c r="S26"/>
  <c r="W43"/>
  <c r="AA7"/>
  <c r="AA14"/>
  <c r="AA22"/>
  <c r="G17"/>
  <c r="K17"/>
  <c r="O39"/>
  <c r="I19" i="1"/>
  <c r="K19" s="1"/>
  <c r="CC45"/>
  <c r="CE45" s="1"/>
  <c r="BV52"/>
  <c r="CC52" s="1"/>
  <c r="CE52" s="1"/>
  <c r="CC19"/>
  <c r="CE19" s="1"/>
  <c r="AL51"/>
  <c r="AX52"/>
  <c r="N51"/>
  <c r="AX50"/>
  <c r="B53"/>
  <c r="CK26"/>
  <c r="CM19"/>
  <c r="CL39"/>
  <c r="CL45"/>
  <c r="CK45"/>
  <c r="CL19"/>
  <c r="B62" i="10"/>
  <c r="B61"/>
  <c r="U50"/>
  <c r="W50" s="1"/>
  <c r="T38"/>
  <c r="T61" s="1"/>
  <c r="O61"/>
  <c r="U26"/>
  <c r="W26" s="1"/>
  <c r="T45" i="1"/>
  <c r="T53"/>
  <c r="N52"/>
  <c r="O51"/>
  <c r="T19"/>
  <c r="AL63" i="10"/>
  <c r="AS63" s="1"/>
  <c r="AL62"/>
  <c r="AS20"/>
  <c r="AU20" s="1"/>
  <c r="AR45" i="1"/>
  <c r="AR39"/>
  <c r="AR26"/>
  <c r="AN50"/>
  <c r="AN54" s="1"/>
  <c r="CJ19"/>
  <c r="Z63" i="10"/>
  <c r="AG63" s="1"/>
  <c r="H30" i="7" s="1"/>
  <c r="Z62" i="10"/>
  <c r="AG62" s="1"/>
  <c r="AG38"/>
  <c r="AI38" s="1"/>
  <c r="AG45" i="1"/>
  <c r="AI45" s="1"/>
  <c r="AF45"/>
  <c r="Z53"/>
  <c r="AF39"/>
  <c r="AG39"/>
  <c r="AI39" s="1"/>
  <c r="AF52"/>
  <c r="AG52"/>
  <c r="AI52" s="1"/>
  <c r="AG51"/>
  <c r="AI51" s="1"/>
  <c r="AG19"/>
  <c r="AI19" s="1"/>
  <c r="AA50"/>
  <c r="Z54"/>
  <c r="H43" i="10"/>
  <c r="H62" s="1"/>
  <c r="H20"/>
  <c r="F11" i="7"/>
  <c r="CB50" i="10"/>
  <c r="CB63" s="1"/>
  <c r="CC50"/>
  <c r="CE50" s="1"/>
  <c r="CB38"/>
  <c r="CB61" s="1"/>
  <c r="BV61"/>
  <c r="CC26"/>
  <c r="CE26" s="1"/>
  <c r="CC20"/>
  <c r="CE20" s="1"/>
  <c r="CB45" i="1"/>
  <c r="CC26"/>
  <c r="CE26" s="1"/>
  <c r="CB26"/>
  <c r="CB19"/>
  <c r="BQ50" i="10"/>
  <c r="BS50" s="1"/>
  <c r="BQ38"/>
  <c r="BS38" s="1"/>
  <c r="BP20"/>
  <c r="CJ45" i="1"/>
  <c r="BP39"/>
  <c r="CJ26"/>
  <c r="BP26"/>
  <c r="BJ50"/>
  <c r="CH50" s="1"/>
  <c r="CN15"/>
  <c r="AY63" i="10"/>
  <c r="AX62"/>
  <c r="BD38"/>
  <c r="BD61" s="1"/>
  <c r="AY61"/>
  <c r="BE26"/>
  <c r="BG26" s="1"/>
  <c r="BE60"/>
  <c r="E32" i="7" s="1"/>
  <c r="BE45" i="1"/>
  <c r="BG45" s="1"/>
  <c r="AY53"/>
  <c r="BE39"/>
  <c r="BG39" s="1"/>
  <c r="AY52"/>
  <c r="BD52" s="1"/>
  <c r="BE26"/>
  <c r="BG26" s="1"/>
  <c r="AX51"/>
  <c r="BD51" s="1"/>
  <c r="BD19"/>
  <c r="BE19"/>
  <c r="BG19" s="1"/>
  <c r="BE51"/>
  <c r="BG51" s="1"/>
  <c r="E13" i="7"/>
  <c r="CN44" i="1"/>
  <c r="CN41"/>
  <c r="CN37"/>
  <c r="CN24"/>
  <c r="CN22"/>
  <c r="CI19"/>
  <c r="CN40" i="10"/>
  <c r="CN45"/>
  <c r="CN33"/>
  <c r="CN15"/>
  <c r="CH43"/>
  <c r="CH26"/>
  <c r="CH39" i="1"/>
  <c r="CN17"/>
  <c r="CH45"/>
  <c r="CN43"/>
  <c r="CN38"/>
  <c r="CH26"/>
  <c r="CH19"/>
  <c r="CN16"/>
  <c r="CC61" i="10"/>
  <c r="CE61" s="1"/>
  <c r="E11" i="7"/>
  <c r="C10" i="6"/>
  <c r="AF26" i="1"/>
  <c r="F15" i="7"/>
  <c r="BK50" i="1"/>
  <c r="CI50" s="1"/>
  <c r="AG43" i="10"/>
  <c r="AI43" s="1"/>
  <c r="AR43"/>
  <c r="AR62" s="1"/>
  <c r="G10" i="6"/>
  <c r="G22"/>
  <c r="O28"/>
  <c r="O26"/>
  <c r="O41"/>
  <c r="W17"/>
  <c r="W19"/>
  <c r="CN25" i="10"/>
  <c r="CL26"/>
  <c r="CN41"/>
  <c r="CI43"/>
  <c r="CN37"/>
  <c r="G12" i="6"/>
  <c r="G19"/>
  <c r="K19"/>
  <c r="K26"/>
  <c r="K27"/>
  <c r="W11"/>
  <c r="W14"/>
  <c r="AA41"/>
  <c r="AA40"/>
  <c r="CC39" i="1"/>
  <c r="CE39" s="1"/>
  <c r="CN42" i="10"/>
  <c r="CL38"/>
  <c r="CN23"/>
  <c r="S42" i="6"/>
  <c r="S41"/>
  <c r="CN49" i="10"/>
  <c r="CM43"/>
  <c r="CN22"/>
  <c r="CI26"/>
  <c r="F34" i="7"/>
  <c r="O19" i="6" l="1"/>
  <c r="O20"/>
  <c r="O17"/>
  <c r="BQ62" i="10"/>
  <c r="BS62" s="1"/>
  <c r="CH62"/>
  <c r="BQ43"/>
  <c r="BS43" s="1"/>
  <c r="BP38"/>
  <c r="BP61" s="1"/>
  <c r="BQ26"/>
  <c r="BS26" s="1"/>
  <c r="BP26"/>
  <c r="BP60" s="1"/>
  <c r="BQ52" i="1"/>
  <c r="CH52"/>
  <c r="BP52"/>
  <c r="BQ39"/>
  <c r="BS39" s="1"/>
  <c r="U53"/>
  <c r="BM54"/>
  <c r="BD39"/>
  <c r="U52"/>
  <c r="W52" s="1"/>
  <c r="T52"/>
  <c r="AA54"/>
  <c r="AR19"/>
  <c r="BE53"/>
  <c r="G13" i="7" s="1"/>
  <c r="BP53" i="1"/>
  <c r="BX54"/>
  <c r="BQ53"/>
  <c r="BN64" i="10"/>
  <c r="BE43"/>
  <c r="BG43" s="1"/>
  <c r="BE20"/>
  <c r="BG20" s="1"/>
  <c r="BE38"/>
  <c r="BG38" s="1"/>
  <c r="BQ20"/>
  <c r="BS20" s="1"/>
  <c r="CC43"/>
  <c r="CE43" s="1"/>
  <c r="I26"/>
  <c r="K26" s="1"/>
  <c r="I50"/>
  <c r="K50" s="1"/>
  <c r="AG20"/>
  <c r="AI20" s="1"/>
  <c r="AS38"/>
  <c r="AU38" s="1"/>
  <c r="AS43"/>
  <c r="AU43" s="1"/>
  <c r="U20"/>
  <c r="W20" s="1"/>
  <c r="U43"/>
  <c r="W43" s="1"/>
  <c r="I20"/>
  <c r="K20" s="1"/>
  <c r="I38"/>
  <c r="K38" s="1"/>
  <c r="T20"/>
  <c r="AD64"/>
  <c r="AG26"/>
  <c r="AI26" s="1"/>
  <c r="AS60"/>
  <c r="E31" i="7" s="1"/>
  <c r="BB64" i="10"/>
  <c r="BD50"/>
  <c r="BD63" s="1"/>
  <c r="BM64"/>
  <c r="BW64"/>
  <c r="BY64"/>
  <c r="BZ64"/>
  <c r="CC62"/>
  <c r="G34" i="7" s="1"/>
  <c r="CA64" i="10"/>
  <c r="CB43"/>
  <c r="CB62" s="1"/>
  <c r="CC60"/>
  <c r="CE60" s="1"/>
  <c r="CB53" i="1"/>
  <c r="CC53"/>
  <c r="CA54"/>
  <c r="CC51"/>
  <c r="BW54"/>
  <c r="CB51"/>
  <c r="CB50"/>
  <c r="CC50"/>
  <c r="BY54"/>
  <c r="BZ54"/>
  <c r="BO54"/>
  <c r="BN54"/>
  <c r="AZ64" i="10"/>
  <c r="BG60"/>
  <c r="AZ54" i="1"/>
  <c r="BA54"/>
  <c r="BC54"/>
  <c r="BD53"/>
  <c r="BD45"/>
  <c r="AY54"/>
  <c r="BE52"/>
  <c r="F13" i="7" s="1"/>
  <c r="BD26" i="1"/>
  <c r="BE50"/>
  <c r="D32" i="7" s="1"/>
  <c r="AX54" i="1"/>
  <c r="BD50"/>
  <c r="BD54" s="1"/>
  <c r="AN64" i="10"/>
  <c r="AS26"/>
  <c r="AU26" s="1"/>
  <c r="AE64"/>
  <c r="AF19" i="1"/>
  <c r="G41" i="6"/>
  <c r="G40"/>
  <c r="U62" i="10"/>
  <c r="G29" i="7" s="1"/>
  <c r="CK64" i="10"/>
  <c r="U61"/>
  <c r="CO60"/>
  <c r="U51" i="1"/>
  <c r="E10" i="7" s="1"/>
  <c r="CJ54" i="1"/>
  <c r="U19"/>
  <c r="W19" s="1"/>
  <c r="R54"/>
  <c r="S54"/>
  <c r="CK54"/>
  <c r="C44" i="6"/>
  <c r="CM64" i="10"/>
  <c r="H39" i="1"/>
  <c r="I39"/>
  <c r="K39" s="1"/>
  <c r="AU63" i="10"/>
  <c r="H31" i="7"/>
  <c r="W62" i="10"/>
  <c r="BD59"/>
  <c r="BE59"/>
  <c r="BG59" s="1"/>
  <c r="BV64"/>
  <c r="CC59"/>
  <c r="CB59"/>
  <c r="E34" i="7"/>
  <c r="AY64" i="10"/>
  <c r="BE62"/>
  <c r="BG62" s="1"/>
  <c r="U63"/>
  <c r="BX64"/>
  <c r="CC64" s="1"/>
  <c r="J34" i="7" s="1"/>
  <c r="E64" i="10"/>
  <c r="I62"/>
  <c r="K62" s="1"/>
  <c r="P64"/>
  <c r="R64"/>
  <c r="T26"/>
  <c r="T60" s="1"/>
  <c r="T43"/>
  <c r="T62" s="1"/>
  <c r="BO64"/>
  <c r="CN24"/>
  <c r="CN26" s="1"/>
  <c r="CN60" s="1"/>
  <c r="CH50"/>
  <c r="CL50"/>
  <c r="CN47"/>
  <c r="BE61"/>
  <c r="F32" i="7" s="1"/>
  <c r="H34"/>
  <c r="BE63" i="10"/>
  <c r="O64"/>
  <c r="Q64"/>
  <c r="S64"/>
  <c r="AF50"/>
  <c r="AF63" s="1"/>
  <c r="AE43" i="6"/>
  <c r="AE41"/>
  <c r="AE44"/>
  <c r="AE35"/>
  <c r="AE29"/>
  <c r="AE22"/>
  <c r="AE21"/>
  <c r="AE14"/>
  <c r="C42"/>
  <c r="O45"/>
  <c r="G14"/>
  <c r="C11"/>
  <c r="C15" s="1"/>
  <c r="G43"/>
  <c r="AA43"/>
  <c r="O11"/>
  <c r="C13"/>
  <c r="AE19"/>
  <c r="G39"/>
  <c r="G27"/>
  <c r="K39"/>
  <c r="AE17"/>
  <c r="S7"/>
  <c r="W7"/>
  <c r="W8" s="1"/>
  <c r="AA44"/>
  <c r="AA17"/>
  <c r="C39"/>
  <c r="K33"/>
  <c r="K37"/>
  <c r="AA18"/>
  <c r="AE18"/>
  <c r="AE34"/>
  <c r="G44"/>
  <c r="G25"/>
  <c r="K40"/>
  <c r="K42"/>
  <c r="O12"/>
  <c r="W21"/>
  <c r="W23" s="1"/>
  <c r="C43"/>
  <c r="C36"/>
  <c r="G13"/>
  <c r="K31"/>
  <c r="CL64" i="10"/>
  <c r="BG63"/>
  <c r="H32" i="7"/>
  <c r="G32"/>
  <c r="U60" i="10"/>
  <c r="F64"/>
  <c r="I63"/>
  <c r="K63" s="1"/>
  <c r="G28" i="7"/>
  <c r="U59" i="10"/>
  <c r="T59"/>
  <c r="N64"/>
  <c r="AI62"/>
  <c r="G30" i="7"/>
  <c r="H29"/>
  <c r="W63" i="10"/>
  <c r="G64"/>
  <c r="D64"/>
  <c r="F29" i="7"/>
  <c r="W61" i="10"/>
  <c r="AX64"/>
  <c r="AI63"/>
  <c r="BG61"/>
  <c r="I61"/>
  <c r="K61" s="1"/>
  <c r="U38"/>
  <c r="W38" s="1"/>
  <c r="AB64"/>
  <c r="AQ64"/>
  <c r="CE62"/>
  <c r="AF26"/>
  <c r="AF60" s="1"/>
  <c r="BE50"/>
  <c r="BG50" s="1"/>
  <c r="CC38"/>
  <c r="CE38" s="1"/>
  <c r="AS62"/>
  <c r="G31" i="7" s="1"/>
  <c r="F14"/>
  <c r="BS52" i="1"/>
  <c r="BS53"/>
  <c r="G14" i="7"/>
  <c r="W51" i="1"/>
  <c r="G10" i="7"/>
  <c r="W53" i="1"/>
  <c r="BG52"/>
  <c r="D13" i="7"/>
  <c r="N54" i="1"/>
  <c r="O50"/>
  <c r="U45"/>
  <c r="W45" s="1"/>
  <c r="T51"/>
  <c r="P54"/>
  <c r="AC54"/>
  <c r="AE54"/>
  <c r="BB54"/>
  <c r="D54"/>
  <c r="AM52"/>
  <c r="AS39"/>
  <c r="AU39" s="1"/>
  <c r="BQ26"/>
  <c r="BS26" s="1"/>
  <c r="BQ45"/>
  <c r="BS45" s="1"/>
  <c r="BV54"/>
  <c r="CB52"/>
  <c r="CB54" s="1"/>
  <c r="AG26"/>
  <c r="AI26" s="1"/>
  <c r="AS45"/>
  <c r="AU45" s="1"/>
  <c r="CM54"/>
  <c r="F54"/>
  <c r="G54"/>
  <c r="B51"/>
  <c r="I26"/>
  <c r="K26" s="1"/>
  <c r="Q54"/>
  <c r="AD54"/>
  <c r="AQ54"/>
  <c r="CL54"/>
  <c r="H53"/>
  <c r="E54"/>
  <c r="AS19"/>
  <c r="AU19" s="1"/>
  <c r="CN21"/>
  <c r="C41" i="6"/>
  <c r="C45" s="1"/>
  <c r="C28"/>
  <c r="C26"/>
  <c r="C29" s="1"/>
  <c r="C25"/>
  <c r="C22"/>
  <c r="C20"/>
  <c r="C21"/>
  <c r="C19"/>
  <c r="C8"/>
  <c r="H50" i="10"/>
  <c r="H63" s="1"/>
  <c r="H28" i="7"/>
  <c r="CN46" i="10"/>
  <c r="CN36"/>
  <c r="F28" i="7"/>
  <c r="H38" i="10"/>
  <c r="H61" s="1"/>
  <c r="CH38"/>
  <c r="I60"/>
  <c r="E28" i="7" s="1"/>
  <c r="C64" i="10"/>
  <c r="H26"/>
  <c r="H60" s="1"/>
  <c r="CN19"/>
  <c r="B64"/>
  <c r="H59"/>
  <c r="I59"/>
  <c r="I45" i="1"/>
  <c r="K45" s="1"/>
  <c r="CN42"/>
  <c r="CN45" s="1"/>
  <c r="I53"/>
  <c r="K53" s="1"/>
  <c r="H45"/>
  <c r="H52"/>
  <c r="CO39"/>
  <c r="CQ39" s="1"/>
  <c r="C54"/>
  <c r="I52"/>
  <c r="K52" s="1"/>
  <c r="CN39"/>
  <c r="H26"/>
  <c r="CN23"/>
  <c r="H50"/>
  <c r="I50"/>
  <c r="CN43" i="10"/>
  <c r="CN62" s="1"/>
  <c r="CJ43"/>
  <c r="CO62" s="1"/>
  <c r="O22" i="6"/>
  <c r="O10"/>
  <c r="O8"/>
  <c r="CN35" i="10"/>
  <c r="AS61"/>
  <c r="F31" i="7" s="1"/>
  <c r="CN34" i="10"/>
  <c r="AM64"/>
  <c r="AR26"/>
  <c r="AR60" s="1"/>
  <c r="AU60"/>
  <c r="AS59"/>
  <c r="AR59"/>
  <c r="AL64"/>
  <c r="CI45" i="1"/>
  <c r="CO45" s="1"/>
  <c r="CQ45" s="1"/>
  <c r="AR53"/>
  <c r="AS53"/>
  <c r="G12" i="7" s="1"/>
  <c r="AL54" i="1"/>
  <c r="AS52"/>
  <c r="AR52"/>
  <c r="AS26"/>
  <c r="AU26" s="1"/>
  <c r="CI26"/>
  <c r="CO26" s="1"/>
  <c r="CQ26" s="1"/>
  <c r="AM51"/>
  <c r="AR51" s="1"/>
  <c r="AM50"/>
  <c r="CO19"/>
  <c r="CQ19" s="1"/>
  <c r="AA45" i="6"/>
  <c r="AA25"/>
  <c r="AA15"/>
  <c r="AA8"/>
  <c r="S45"/>
  <c r="S29"/>
  <c r="S19"/>
  <c r="S11"/>
  <c r="S8"/>
  <c r="K23"/>
  <c r="K11"/>
  <c r="K12"/>
  <c r="K14"/>
  <c r="K10"/>
  <c r="K8"/>
  <c r="AG61" i="10"/>
  <c r="AI61" s="1"/>
  <c r="AG60"/>
  <c r="AA64"/>
  <c r="AF59"/>
  <c r="AG59"/>
  <c r="Z64"/>
  <c r="CN17"/>
  <c r="AG53" i="1"/>
  <c r="AF53"/>
  <c r="CN18"/>
  <c r="CN19" s="1"/>
  <c r="AF50"/>
  <c r="AB54"/>
  <c r="AG50"/>
  <c r="D11" i="7" s="1"/>
  <c r="G45" i="6"/>
  <c r="G23"/>
  <c r="G15"/>
  <c r="G8"/>
  <c r="W45"/>
  <c r="W15"/>
  <c r="AE36"/>
  <c r="AE32"/>
  <c r="AE37"/>
  <c r="AE40"/>
  <c r="AE39"/>
  <c r="AE42"/>
  <c r="AE7"/>
  <c r="AE8" s="1"/>
  <c r="AE12"/>
  <c r="K25"/>
  <c r="K29" s="1"/>
  <c r="O27"/>
  <c r="O29" s="1"/>
  <c r="S14"/>
  <c r="S20"/>
  <c r="AA26"/>
  <c r="S21"/>
  <c r="W26"/>
  <c r="W29" s="1"/>
  <c r="AA28"/>
  <c r="AE33"/>
  <c r="AE13"/>
  <c r="AE11"/>
  <c r="S12"/>
  <c r="S17"/>
  <c r="CN48" i="10"/>
  <c r="CN50" s="1"/>
  <c r="CN63" s="1"/>
  <c r="CI50"/>
  <c r="BQ63"/>
  <c r="H33" i="7" s="1"/>
  <c r="BL64" i="10"/>
  <c r="CJ38"/>
  <c r="CI38"/>
  <c r="BQ61"/>
  <c r="BS61" s="1"/>
  <c r="BQ60"/>
  <c r="BS60" s="1"/>
  <c r="BK64"/>
  <c r="CO26"/>
  <c r="CQ26" s="1"/>
  <c r="CN16"/>
  <c r="CI20"/>
  <c r="CH20"/>
  <c r="BP59"/>
  <c r="BQ59"/>
  <c r="BJ64"/>
  <c r="BQ51" i="1"/>
  <c r="BP51"/>
  <c r="BJ54"/>
  <c r="BP19"/>
  <c r="BL54"/>
  <c r="BP50"/>
  <c r="BQ50"/>
  <c r="BQ19"/>
  <c r="BS19" s="1"/>
  <c r="BK54"/>
  <c r="O23" i="6" l="1"/>
  <c r="G33" i="7"/>
  <c r="K45" i="6"/>
  <c r="AA23"/>
  <c r="G29"/>
  <c r="AI50" i="1"/>
  <c r="F10" i="7"/>
  <c r="CC54" i="1"/>
  <c r="BE54"/>
  <c r="BG53"/>
  <c r="BG50"/>
  <c r="CO63" i="10"/>
  <c r="CQ63" s="1"/>
  <c r="AU62"/>
  <c r="CE64"/>
  <c r="G15" i="7"/>
  <c r="CE53" i="1"/>
  <c r="CE51"/>
  <c r="E15" i="7"/>
  <c r="CE50" i="1"/>
  <c r="D15" i="7"/>
  <c r="AG54" i="1"/>
  <c r="AI54" s="1"/>
  <c r="CO52"/>
  <c r="CQ52" s="1"/>
  <c r="CH54"/>
  <c r="CQ62" i="10"/>
  <c r="CQ60"/>
  <c r="AE15" i="6"/>
  <c r="O15"/>
  <c r="CB64" i="10"/>
  <c r="D34" i="7"/>
  <c r="CE59" i="10"/>
  <c r="CN26" i="1"/>
  <c r="S15" i="6"/>
  <c r="AE23"/>
  <c r="CO43" i="10"/>
  <c r="CQ43" s="1"/>
  <c r="CN20"/>
  <c r="BE64"/>
  <c r="BD64"/>
  <c r="D29" i="7"/>
  <c r="W59" i="10"/>
  <c r="K60"/>
  <c r="W60"/>
  <c r="E29" i="7"/>
  <c r="U64" i="10"/>
  <c r="T64"/>
  <c r="BG54" i="1"/>
  <c r="J13" i="7"/>
  <c r="AU53" i="1"/>
  <c r="H51"/>
  <c r="I51"/>
  <c r="B54"/>
  <c r="I54" s="1"/>
  <c r="J15" i="7"/>
  <c r="CE54" i="1"/>
  <c r="H54"/>
  <c r="T50"/>
  <c r="T54" s="1"/>
  <c r="O54"/>
  <c r="U54" s="1"/>
  <c r="U50"/>
  <c r="C23" i="6"/>
  <c r="CN38" i="10"/>
  <c r="CN61" s="1"/>
  <c r="K59"/>
  <c r="D28" i="7"/>
  <c r="H64" i="10"/>
  <c r="I64"/>
  <c r="G9" i="7"/>
  <c r="F9"/>
  <c r="K50" i="1"/>
  <c r="D9" i="7"/>
  <c r="CJ64" i="10"/>
  <c r="CO50"/>
  <c r="CQ50" s="1"/>
  <c r="AU61"/>
  <c r="AS64"/>
  <c r="AR64"/>
  <c r="AU59"/>
  <c r="D31" i="7"/>
  <c r="F12"/>
  <c r="AU52" i="1"/>
  <c r="CN52"/>
  <c r="AS51"/>
  <c r="AU51" s="1"/>
  <c r="AS50"/>
  <c r="AM54"/>
  <c r="AS54" s="1"/>
  <c r="AR50"/>
  <c r="AR54" s="1"/>
  <c r="CI54"/>
  <c r="AA29" i="6"/>
  <c r="S23"/>
  <c r="K15"/>
  <c r="CO38" i="10"/>
  <c r="CQ38" s="1"/>
  <c r="F30" i="7"/>
  <c r="AI60" i="10"/>
  <c r="E30" i="7"/>
  <c r="CO20" i="10"/>
  <c r="CQ20" s="1"/>
  <c r="AG64"/>
  <c r="AF64"/>
  <c r="AI59"/>
  <c r="D30" i="7"/>
  <c r="CO53" i="1"/>
  <c r="CQ53" s="1"/>
  <c r="CN53"/>
  <c r="AF54"/>
  <c r="AI53"/>
  <c r="G11" i="7"/>
  <c r="J11"/>
  <c r="CN50" i="1"/>
  <c r="AE45" i="6"/>
  <c r="BS63" i="10"/>
  <c r="CO61"/>
  <c r="F33" i="7"/>
  <c r="E33"/>
  <c r="BP64" i="10"/>
  <c r="BQ64"/>
  <c r="D33" i="7"/>
  <c r="BS59" i="10"/>
  <c r="CN59"/>
  <c r="CO59"/>
  <c r="CH64"/>
  <c r="BQ54" i="1"/>
  <c r="J14" i="7" s="1"/>
  <c r="BP54" i="1"/>
  <c r="CO51"/>
  <c r="CQ51" s="1"/>
  <c r="CN51"/>
  <c r="E14" i="7"/>
  <c r="BS51" i="1"/>
  <c r="D14" i="7"/>
  <c r="BS50" i="1"/>
  <c r="E12" i="7" l="1"/>
  <c r="CO54" i="1"/>
  <c r="CQ54" s="1"/>
  <c r="CQ61" i="10"/>
  <c r="CQ59"/>
  <c r="J32" i="7"/>
  <c r="BG64" i="10"/>
  <c r="J29" i="7"/>
  <c r="W64" i="10"/>
  <c r="J10" i="7"/>
  <c r="W54" i="1"/>
  <c r="J9" i="7"/>
  <c r="K54" i="1"/>
  <c r="K51"/>
  <c r="E9" i="7"/>
  <c r="D10"/>
  <c r="W50" i="1"/>
  <c r="J28" i="7"/>
  <c r="K64" i="10"/>
  <c r="CI64"/>
  <c r="CO64" s="1"/>
  <c r="J31" i="7"/>
  <c r="AU64" i="10"/>
  <c r="CO50" i="1"/>
  <c r="CQ50" s="1"/>
  <c r="AU54"/>
  <c r="J12" i="7"/>
  <c r="D12"/>
  <c r="AU50" i="1"/>
  <c r="AI64" i="10"/>
  <c r="J30" i="7"/>
  <c r="CN54" i="1"/>
  <c r="J33" i="7"/>
  <c r="BS64" i="10"/>
  <c r="BS54" i="1"/>
  <c r="J17" i="7" l="1"/>
  <c r="K17" s="1"/>
  <c r="E50" s="1"/>
  <c r="CN64" i="10"/>
  <c r="J36" i="7"/>
  <c r="K36" s="1"/>
  <c r="CQ64" i="10"/>
  <c r="E51" i="7" l="1"/>
  <c r="E52" s="1"/>
  <c r="E58" s="1"/>
</calcChain>
</file>

<file path=xl/comments1.xml><?xml version="1.0" encoding="utf-8"?>
<comments xmlns="http://schemas.openxmlformats.org/spreadsheetml/2006/main">
  <authors>
    <author xml:space="preserve"> user</author>
    <author>CAD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L1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ค่ามากกว่าหรือเท่ากับ85.00% ได้  5  คะแนน
ช่องนี้ต้องคำนวณเอง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L3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ค่ามากกว่าหรือเท่ากับ85.00% ได้  5  คะแนน
ช่องนี้ต้องคำนวณเอง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พึงพอใจมากที่สุด/เชื่อมั่นมาก         ค่าคะแนน = 4.21 -5.00
พึงพอใจมาก/เชื่อมั่น                    ค่าคะแนน = 3.41 - 4.20
พึงพอใจปานกลาง/เชื่อมั่นปานกลาง ค่าคะแนน = 2.61 - 3.40
พึงพอใจน้อย/ไม่เชื่อมั่น                ค่าคะแนน = 1.81 - 2.60
พึงพอใจน้อยที่สุด/ไม่เชื่อมั่นเลย     ค่าคะแนน = 1.00 - 1.80</t>
        </r>
      </text>
    </comment>
    <comment ref="D5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พึงพอใจมากที่สุด/เชื่อมั่นมาก          ค่าคะแนน = 4.21 -5.00
พึงพอใจมาก/เชื่อมั่น                        ค่าคะแนน = 3.41 - 4.20
พึงพอใจปานกลาง/เชื่อมั่นปานกลาง  ค่าคะแนน = 2.61 - 3.40
พึงพอใจน้อย/ไม่เชื่อมั่น                    ค่าคะแนน = 1.81 - 2.60
พึงพอใจน้อยที่สุด/ไม่เชื่อมั่นเลย       ค่าคะแนน = 1.00 - 1.80  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 user:
สูตรการคำนวณ= (สรุปความพึงพอใจ E33+ สรุปความเชื่อมั่น E34)/2
</t>
        </r>
      </text>
    </comment>
    <comment ref="E5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** เอาตัวเลขในช่อง (E 35)  มาคีย์ใส่ในช่วงของคะแนนร้อยละที่ได้</t>
        </r>
      </text>
    </comment>
  </commentList>
</comments>
</file>

<file path=xl/comments2.xml><?xml version="1.0" encoding="utf-8"?>
<comments xmlns="http://schemas.openxmlformats.org/spreadsheetml/2006/main">
  <authors>
    <author xml:space="preserve"> user</author>
    <author>CAD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B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K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N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W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Z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L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U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X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G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J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Y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K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W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I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U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CG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1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F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R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D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P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B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N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1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F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R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D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P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B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N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3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3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F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R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D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P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N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45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F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R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D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P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B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N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4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G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4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V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H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T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F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R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D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P4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</commentList>
</comments>
</file>

<file path=xl/comments3.xml><?xml version="1.0" encoding="utf-8"?>
<comments xmlns="http://schemas.openxmlformats.org/spreadsheetml/2006/main">
  <authors>
    <author xml:space="preserve"> user</author>
    <author>CAD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B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K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N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W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Z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L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U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X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G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J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Y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K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W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I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U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CG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3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3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3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5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5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G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5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V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H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T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F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R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D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P5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</commentList>
</comments>
</file>

<file path=xl/comments4.xml><?xml version="1.0" encoding="utf-8"?>
<comments xmlns="http://schemas.openxmlformats.org/spreadsheetml/2006/main">
  <authors>
    <author xml:space="preserve"> user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<sst xmlns="http://schemas.openxmlformats.org/spreadsheetml/2006/main" count="1829" uniqueCount="264">
  <si>
    <t>กรมตรวจบัญชีสหกรณ์</t>
  </si>
  <si>
    <t>ระดับความพึงพอใจ</t>
  </si>
  <si>
    <t>รวม</t>
  </si>
  <si>
    <t>Missing</t>
  </si>
  <si>
    <t xml:space="preserve">รวม </t>
  </si>
  <si>
    <t>การคำนวณคะแนน</t>
  </si>
  <si>
    <t>ความพึงพอใจด้าน...........................................</t>
  </si>
  <si>
    <t>จำนวน (คน)</t>
  </si>
  <si>
    <t>ร้อยละ</t>
  </si>
  <si>
    <t>เพศ</t>
  </si>
  <si>
    <t>ชาย</t>
  </si>
  <si>
    <t>หญิง</t>
  </si>
  <si>
    <t>อายุ</t>
  </si>
  <si>
    <t xml:space="preserve"> ต่ำกว่า 31  ปี</t>
  </si>
  <si>
    <t xml:space="preserve"> 31-40</t>
  </si>
  <si>
    <t xml:space="preserve"> 41-50</t>
  </si>
  <si>
    <t>การศึกษา</t>
  </si>
  <si>
    <t>ประถมศึกษา</t>
  </si>
  <si>
    <t>มัธยมศึกษา</t>
  </si>
  <si>
    <t>ป.ตรี</t>
  </si>
  <si>
    <t xml:space="preserve">อื่น ๆ </t>
  </si>
  <si>
    <t>ตำแหน่ง</t>
  </si>
  <si>
    <t>กรรมการ</t>
  </si>
  <si>
    <t>ผู้จัดการ</t>
  </si>
  <si>
    <t>พนักงาน</t>
  </si>
  <si>
    <t>อื่น ๆ</t>
  </si>
  <si>
    <t>ทุนดำเนินงาน</t>
  </si>
  <si>
    <t>ต่ำกว่า  1  ล้านบาท</t>
  </si>
  <si>
    <t>1,000,000-25,000,000 บาท</t>
  </si>
  <si>
    <t>25,000,001-50,000,000 บาท</t>
  </si>
  <si>
    <t>50,000,001-75,000,000 บาท</t>
  </si>
  <si>
    <t>75,000,001-100,000,000 บาท</t>
  </si>
  <si>
    <t>มากกว่า 100 ล้านบาท</t>
  </si>
  <si>
    <t>จำนวนสมาชิก</t>
  </si>
  <si>
    <t>ต่ำกว่า  1,000 คน</t>
  </si>
  <si>
    <t>1,001 - 3,000  คน</t>
  </si>
  <si>
    <t>3,001 - 6,000  คน</t>
  </si>
  <si>
    <t>6,001 - 9,000  คน</t>
  </si>
  <si>
    <t>9,001 - 12,000  คน</t>
  </si>
  <si>
    <t>มากกว่า 12,000  คน</t>
  </si>
  <si>
    <t xml:space="preserve">สรุปค่าคะแนนตามคำรับรอง        </t>
  </si>
  <si>
    <t>1) การแจ้งข้อมูลให้ทราบเกี่ยวกับขั้นตอนการให้บริการ</t>
  </si>
  <si>
    <t>2) ขั้นตอน กระบวนการ การให้บริการสอบบัญชีที่ชัดเจน</t>
  </si>
  <si>
    <t>2) ความเอาใจใส่ ความกระตือรือร้น   ความเต็มใจ  และความพร้อมใน การให้บริการอย่างสุภาพของผู้สอบบัญชี</t>
  </si>
  <si>
    <t>4) ความเหมาะสมในการแต่งกาย บุคลิก ลักษณะท่าทางของผู้สอบบัญชี</t>
  </si>
  <si>
    <t>2) การเปิดรับฟังความคิดเห็นต่อการให้บริการของกรมตรวจบัญชี    สหกรณ์เช่น  แบบสอบถาม  เป็นต้น</t>
  </si>
  <si>
    <t>3) การได้รับบริการที่คุ้มค่า  คุ้มประโยชน์</t>
  </si>
  <si>
    <r>
      <t>u</t>
    </r>
    <r>
      <rPr>
        <sz val="11"/>
        <rFont val="AngsanaUPC"/>
        <family val="1"/>
        <charset val="222"/>
      </rPr>
      <t>ค่าเฉลี่ย</t>
    </r>
  </si>
  <si>
    <r>
      <t>ร้อยละของ</t>
    </r>
    <r>
      <rPr>
        <sz val="11"/>
        <rFont val="Wingdings 2"/>
        <family val="1"/>
        <charset val="2"/>
      </rPr>
      <t>u</t>
    </r>
  </si>
  <si>
    <t>ระดับ</t>
  </si>
  <si>
    <t>51-60</t>
  </si>
  <si>
    <t>มากกว่า 60 ปี</t>
  </si>
  <si>
    <t>ป.โทและสูงกว่า</t>
  </si>
  <si>
    <t>ปวช/ปวส/ปวท/อนุปริญญา</t>
  </si>
  <si>
    <t>กระบวนการ</t>
  </si>
  <si>
    <t>บุคลากร</t>
  </si>
  <si>
    <t>สิ่งอำนวยความสะดวก</t>
  </si>
  <si>
    <t>ผลการให้บริการ</t>
  </si>
  <si>
    <t>ค่าคะแนนเฉลี่ยรวม</t>
  </si>
  <si>
    <t>คะแนนตามคำรับรอง</t>
  </si>
  <si>
    <t>1  จุดเด่นของการให้บริการของกรมตรวจบัญชีสหกรณ์</t>
  </si>
  <si>
    <t>2.  ข้อเสนอแนะเพื่อปรับปรุงการให้บริการ</t>
  </si>
  <si>
    <t>ประเด็น</t>
  </si>
  <si>
    <t>มากที่สุด</t>
  </si>
  <si>
    <t>มาก</t>
  </si>
  <si>
    <t>ปานกลาง</t>
  </si>
  <si>
    <t>น้อย</t>
  </si>
  <si>
    <t>น้อยที่สุด</t>
  </si>
  <si>
    <t>1.ระยะเวลาการให้บริการ</t>
  </si>
  <si>
    <t xml:space="preserve"> 1)………………………………………………….</t>
  </si>
  <si>
    <t xml:space="preserve"> 2)………………………………………………….</t>
  </si>
  <si>
    <t>2.กระบวนการ/ขั้นตอนการให้บริการ</t>
  </si>
  <si>
    <t>3. เจ้าหน้าที่หรือบุคลากรที่ให้บริการ</t>
  </si>
  <si>
    <t>4. สิ่งอำนวยความสะดวก</t>
  </si>
  <si>
    <t>5. ผลของการให้บริการ</t>
  </si>
  <si>
    <t>หมายเหตุ</t>
  </si>
  <si>
    <t>ใส่ค่าร้อยละที่ได้แทนค่า85  ตัวแรก</t>
  </si>
  <si>
    <t>ความพึงพอใจด้านอำนวยความสะดวก</t>
  </si>
  <si>
    <r>
      <t xml:space="preserve">        </t>
    </r>
    <r>
      <rPr>
        <sz val="15"/>
        <rFont val="AngsanaUPC"/>
        <family val="1"/>
        <charset val="222"/>
      </rPr>
      <t>5  =  พึงพอใจมาก ที่สุด          4  =  พึงพอใจมาก                              3  =  พึงพอใจปานกลาง</t>
    </r>
  </si>
  <si>
    <t xml:space="preserve">        2  =  พึงพอใจน้อย                   1 =  พึงพอใจน้อยที่สุด                      0  =  ไม่ทราบ/ไม่มีความคิดเห็น</t>
  </si>
  <si>
    <t>ความพึงพอใจด้านต่างๆ</t>
  </si>
  <si>
    <t>Missing  0</t>
  </si>
  <si>
    <t>1) การติดต่อเข้าถึงกรมตรวจบัญชีสหกรณ์หรือสำนักงานตรวจบัญชีสหกรณ์ได้สะดวกโดยผ่านช่องทางการสื่อสาร (เช่น โทรศัพท์  จดหมาย  โทรสาร  เว็บบอร์ด  E-mail)</t>
  </si>
  <si>
    <t>จำนวนผู้ตอบแบบสอบถาม(ความต้องการให้ปรับปรุง)</t>
  </si>
  <si>
    <t xml:space="preserve">6. อื่น ๆ </t>
  </si>
  <si>
    <t>ระดับความเชื่อมั่น</t>
  </si>
  <si>
    <t>ประเด็นความเชื่อมั่น</t>
  </si>
  <si>
    <t>1.1   ท่านมีความพึงพอใจต่องานบริการในด้านต่าง ๆ  เหล่านี้อย่างไร</t>
  </si>
  <si>
    <t>ลำดับที่</t>
  </si>
  <si>
    <t>สรุป</t>
  </si>
  <si>
    <t>จำนวนแบบสอบถาม</t>
  </si>
  <si>
    <t>สรุปผลความพึงพอใจ/ความเชื่อมั่นตามคำรับรอง</t>
  </si>
  <si>
    <t>ค่าคะแนน</t>
  </si>
  <si>
    <r>
      <t>ร้อยละของ</t>
    </r>
    <r>
      <rPr>
        <sz val="12"/>
        <rFont val="Wingdings 2"/>
        <family val="1"/>
        <charset val="2"/>
      </rPr>
      <t>u</t>
    </r>
  </si>
  <si>
    <t>ตามคำรับรองฯ</t>
  </si>
  <si>
    <t>พึงพอใจมาก</t>
  </si>
  <si>
    <t>เชื่อมั่น</t>
  </si>
  <si>
    <t xml:space="preserve"> EX   ตัวอย่างการสรุปความพึงพอใจและความเชื่อมั่นสำหรับการรายงานผล</t>
  </si>
  <si>
    <t>เกณฑ์ค่าคะแนนตามคำรับรอง</t>
  </si>
  <si>
    <t>สูตรที่ใช้คำนวณแต่ละระดับ</t>
  </si>
  <si>
    <t>สำหรับคีย์ตัวเลข</t>
  </si>
  <si>
    <t>ผลคะแนน</t>
  </si>
  <si>
    <t xml:space="preserve"> ตั้งแต่ ร้อยละ 85.00 ขึ้นไป   </t>
  </si>
  <si>
    <t xml:space="preserve">= เกิน 85ให้คีย์ตัวเลข 5  </t>
  </si>
  <si>
    <t xml:space="preserve">ร้อยละ 80.00-84.99   </t>
  </si>
  <si>
    <t>= ((ช่อง E 34 - 80)/5)+4</t>
  </si>
  <si>
    <t xml:space="preserve"> ร้อยละ 75.00-79.99   </t>
  </si>
  <si>
    <t>= ((ช่อง E 34 - 75)/5)+3</t>
  </si>
  <si>
    <t xml:space="preserve"> ร้อยละ 70.00-74.99   </t>
  </si>
  <si>
    <t>= ((ช่อง E 34 - 70)/5)+2</t>
  </si>
  <si>
    <t xml:space="preserve"> ร้อยละ 65.00-69.99   </t>
  </si>
  <si>
    <t>= ((ช่อง E 34 - 65)/5)+1</t>
  </si>
  <si>
    <t>ผลการสำรวจความพึงพอใจของผู้รับบริการและความเชื่อมั่นต่อคุณภาพการให้บริการ</t>
  </si>
  <si>
    <t>พึงพอใจมากที่สุด</t>
  </si>
  <si>
    <t>1. ความพึงพอใจต่อกระบวนการ/ขั้นตอนการให้บริการ</t>
  </si>
  <si>
    <t xml:space="preserve">3) ขั้นตอนการให้บริการที่เหมาะสมสามารถบริการได้อย่างทั่วถึง        </t>
  </si>
  <si>
    <t>4) ความรวดเร็วในการให้บริการภายในระยะเวลาที่กำหนด</t>
  </si>
  <si>
    <t>2. ความพึงพอใจต่อเจ้าหน้าที่หรือบุคลากรที่ให้บริการ</t>
  </si>
  <si>
    <t>3. ความพึงพอใจต่อสิ่งอำนวยความสะดวก</t>
  </si>
  <si>
    <t>4. ความพึงพอใจต่อผลการให้บริการ</t>
  </si>
  <si>
    <t>2. เจ้าหน้าที่หรือบุคลากรที่ให้บริการ( 5 ข้อคำถาม)</t>
  </si>
  <si>
    <t>3. สิ่งอำนวยความสะดวก( 2 ข้อคำถาม)</t>
  </si>
  <si>
    <t>4. ผลการให้บริการ( 4 ข้อคำถาม)</t>
  </si>
  <si>
    <r>
      <t>u</t>
    </r>
    <r>
      <rPr>
        <b/>
        <sz val="11"/>
        <rFont val="AngsanaUPC"/>
        <family val="1"/>
        <charset val="222"/>
      </rPr>
      <t>ค่าเฉลี่ย</t>
    </r>
  </si>
  <si>
    <r>
      <t>ร้อยละของ</t>
    </r>
    <r>
      <rPr>
        <b/>
        <sz val="11"/>
        <rFont val="Wingdings 2"/>
        <family val="1"/>
        <charset val="2"/>
      </rPr>
      <t>u</t>
    </r>
  </si>
  <si>
    <t>1.2   ท่านมีความเชื่อมั่นต่อคุณภาพการให้บริการในด้านต่าง ๆ  เหล่านี้อย่างไร</t>
  </si>
  <si>
    <t xml:space="preserve">        2  =  ไม่เชื่อมั่น                   1 =  ไม่เชื่อมั่นเลย                      0  =  ไม่ทราบ/ไม่มีความคิดเห็น</t>
  </si>
  <si>
    <r>
      <t xml:space="preserve">        </t>
    </r>
    <r>
      <rPr>
        <sz val="15"/>
        <rFont val="AngsanaUPC"/>
        <family val="1"/>
        <charset val="222"/>
      </rPr>
      <t>5  =  เชื่อมั่นมาก                 4  =  เชื่อมั่น                               3  =  ปานกลาง</t>
    </r>
  </si>
  <si>
    <t>1. การเกิดประโยชน์สุขของประชาชน</t>
  </si>
  <si>
    <t>1) เจ้าหน้าที่ปฏิบัติงานโดยคำนึงถึงประโยชน์ของประชาชน</t>
  </si>
  <si>
    <t>2) เจ้าหน้าที่มีการปฏิบัติภารกิจอย่างซื่อสัตย์ สุจริต</t>
  </si>
  <si>
    <t xml:space="preserve">3) เจ้าหน้าที่มีการปฏิบัติงาน โปร่งใสและสามารถตรวจสอบได้     </t>
  </si>
  <si>
    <t>4) เจ้าหน้าที่มีการรับฟังความคิดเห็น ข้อเสนอแนะ จากบุคคลทั่วไปและหน่วยงานภายนอก</t>
  </si>
  <si>
    <t>5) ประชาชนได้รับคำชี้แจงหรือการแก้ไขปัญหา กรณีมีการร้องเรียนเกี่ยวกับการปฏิบัติงานที่ไม่ถูกต้องเหมาะสมของเจ้าหน้าที่</t>
  </si>
  <si>
    <t>2. การเกิดผลสัมฤทธิ์ต่อภารกิจของกรมตรวจบัญชีสหกรณ์</t>
  </si>
  <si>
    <t>1) เจ้าหน้าที่ที่ให้บริการมีความรับผิดชอบในการปฏิบัติหน้าที่อย่างดี</t>
  </si>
  <si>
    <t>2) เจ้าหน้าที่มีความรู้ ความสามารถ ความชำนาญเหมาะสมกับงานที่รับผิดชอบ</t>
  </si>
  <si>
    <t>3) เจ้าหน้าที่มีความมุ่งมั่น ยินดี เต็มใจในการให้บริการ</t>
  </si>
  <si>
    <t>4) เจ้าหน้าที่ให้คำแนะนำและคำปรึกษาที่สามารถนำไปปฏิบัติได้</t>
  </si>
  <si>
    <t>3. การมีประสิทธิภาพและเกิดความคุ้มค่าในเชิงภารกิจของกรมตรวจบัญชีสหกรณ์</t>
  </si>
  <si>
    <t>1) มีการเปิดเผยข้อมูลข่าวสารให้ประชาชนทราบ</t>
  </si>
  <si>
    <t>2) มีการเปิดโอการให้ประชาชนเข้ามามีส่วนร่วม</t>
  </si>
  <si>
    <t>3) มีการใช้เทคโนโลยี และอุปกรณ์ต่าง ๆ ที่ทันสมัย เพื่อเพิ่มประสิทธิภาพในการดำเนินงาน</t>
  </si>
  <si>
    <t>4) มีการแจ้งให้ประชาชนทราบถึงสิทธิต่าง ๆ ในการให้บริการ</t>
  </si>
  <si>
    <t>5) ประชาชนสามารถเข้าถึงข้อมูลข่าวสารได้ง่ายและสะดวก</t>
  </si>
  <si>
    <t>4. การลดขั้นตอนการปฏิบัติงาน</t>
  </si>
  <si>
    <t>1) กรมตรวจบัญชีสหกรณ์มีขั้นตอนการให้บริการที่เหมาะสม</t>
  </si>
  <si>
    <t>2) กรมตรวจบัญชีสหกรณ์มีการชี้แจงหรือให้ข้อมูลหลักเกณฑ์และวิธีปฏิบัติงานเกี่ยวกับการบรากรให้ผู้รับบริการทราบ</t>
  </si>
  <si>
    <t>3) กรมตรวจบัญชีสหกรณ์มีระยะเวลาการให้บริการที่เหมาะสม</t>
  </si>
  <si>
    <t>5. การอำนวยความสะดวกและการตอบสนองความต้องการของประชาชน</t>
  </si>
  <si>
    <t>1) กรมตรวจบัญชีสหกรณ์ จัดให้มีการตอบคำถาม / คำแนะนำ</t>
  </si>
  <si>
    <t>2) กรมตรวจบัญชีสหกรณ์มีการดำเนินการตามข้อเสนอแนะและข้อร้องเรียนจากประชาชนรวมทั้งแจ้งผลให้ทราบด้วย</t>
  </si>
  <si>
    <t>3) กรมตรวจบัญชีสหกรณ์มีการนำเทคโนโลยีมาใช้ในการสื่อสาร และอำนวยความสะดวกแก่ประชาชน</t>
  </si>
  <si>
    <t>4) ท่านได้รับบริการที่มีคุณภาพ ถูกต้อง ครบถ้วน</t>
  </si>
  <si>
    <t>5)ท่านได้รับบริการที่สะดวกรวดเร็ว</t>
  </si>
  <si>
    <t>ประเด็นความเชื่อมั่น...........................................</t>
  </si>
  <si>
    <t>1. การเกิดประโยชน์สุขของประชาชน(5 ข้อคำถาม)</t>
  </si>
  <si>
    <t>3. การมีประสิทธิภาพและเกิดความคุ้มค่าในเชิงภารกิจของกรมตรวจบัญชีสหกรณ์(5 ข้อคำถาม)</t>
  </si>
  <si>
    <t>4. การลดขั้นตอนการปฏิบัติงาน(3 ข้อคำถาม)</t>
  </si>
  <si>
    <t>5. การอำนวยความสะดวกและการตอบสนองความต้องการของประชาชน(5 ข้อคำถาม)</t>
  </si>
  <si>
    <t>2. การเกิดผลสัมฤทธิ์ต่อภารกิจของกรมตรวจบัญชีสหกรณ์   (4 ข้อคำถาม)</t>
  </si>
  <si>
    <t>สรุปค่าคะแนนตามคำรับรอง  (22  ข้อคำถาม)</t>
  </si>
  <si>
    <t>หมายเหตุ  ส่วนนี้ไม่มีผลต่อการให้คะแนนตามตัวชี้วัด  แต่ขอให้คีย์ข้อมูลจากแบบสอบถามมาให้ครบด้วยค่ะ</t>
  </si>
  <si>
    <t xml:space="preserve">                   เนื่องจากจะนำข้อมูลมาจัดทำรายงานความไม่พึงพอใจต่องานบริการฯ  อีกส่วนหนี่งค่ะ</t>
  </si>
  <si>
    <t xml:space="preserve"> 1)................................................</t>
  </si>
  <si>
    <t xml:space="preserve"> 2).................................................</t>
  </si>
  <si>
    <t xml:space="preserve"> 1)...................................................</t>
  </si>
  <si>
    <t xml:space="preserve"> 2)...................................................</t>
  </si>
  <si>
    <t xml:space="preserve"> 1)…................................................</t>
  </si>
  <si>
    <t xml:space="preserve"> 2)…..................................................</t>
  </si>
  <si>
    <t xml:space="preserve"> 1)..............................................................</t>
  </si>
  <si>
    <t xml:space="preserve"> 1)…..........................................................</t>
  </si>
  <si>
    <t>1. การเกิดประโยชน์สุข</t>
  </si>
  <si>
    <t>5.การอำนวยความสะดวก</t>
  </si>
  <si>
    <t>4. การลดขั้นตอน</t>
  </si>
  <si>
    <t>2. การเกิดผลสัมฤทธิ์</t>
  </si>
  <si>
    <t>3. การมีประสิทธิภาพและคุ้มค่า</t>
  </si>
  <si>
    <t>งานบริการโปรแกรมระบบบัญชีคอมพิวเตอร์</t>
  </si>
  <si>
    <t>ส่วนที่  1  ความพึงพอใจของผู้รับบริการต่องานโปรแกรมระบบบัญชีคอมพิวเตอร์</t>
  </si>
  <si>
    <t>ส่วนที่  2  ความเชื่อมั่นต่อคุณภาพการให้บริการงานโปรแกรมระบบบัญชีคอมพิวเตอร์</t>
  </si>
  <si>
    <t>ส่วนที่  1  ความพึงพอใจของผู้รับบริการโปรแกรมระบบบัญชีคอมพิวเตอร์</t>
  </si>
  <si>
    <t>การสำรวจความพึงพอใจของผู้รับบริการและความเชื่อมั่นต่อคุณภาพการให้บริการ</t>
  </si>
  <si>
    <t>ส่วนที่ 3  ข้อคิดเห็น ข้อเสนอแนะ การให้บริการงานโปรแกรมระบบบัญชีคอมพิวเตอร์</t>
  </si>
  <si>
    <t>ชือผู้สอบ</t>
  </si>
  <si>
    <t>ชื่อผู้สอบ</t>
  </si>
  <si>
    <t>1) เจ้าหน้าที่ มีความรู้ ความสามารถในการให้คำแนะนำ แก้ไขปัญหา สามารถตอบคำถาม ชี้แจงข้อสงสัยเกี่ยวกับโปรแกรมระบบบัญชีคอมพิวเตอร์ได้</t>
  </si>
  <si>
    <t>3) เจ้าหน้าที่ ปฏิบัติงานด้วยความซื่อสัตย์และซื่อตรง  เช่น ไม่ขอสิ่ง ตอบแทน   ไม่รับสินบน   ไม่หาประโยชน์ในทางมิชอบ ฯลฯ</t>
  </si>
  <si>
    <t>5) เจ้าหน้าที่ให้บริการอย่างเสมอภาค  ไม่เลือกปฏิบัติ</t>
  </si>
  <si>
    <t>1)  การจัดทำบัญชีและงบการเงิน สามารถจัดทำได้อย่างรวดเร็ว  มีความถูกต้อง เป็นปัจจุบันและเชื่อถือได้</t>
  </si>
  <si>
    <t>2) มีระบบที่สามารถตอบสนองความต้องการของผู้บริหารได้อย่าวรวดเร็ว ทันต่อเหตุการณ์</t>
  </si>
  <si>
    <t>4) ความพึงพอใจโดยภาพรวมที่ได้รับบริการโปรแกรมระบบบัญชีคอมพิวเตอร์</t>
  </si>
  <si>
    <t>1. กระบวนการ/ขั้นตอนการให้บริการ  ( 4 ข้อคำถาม)</t>
  </si>
  <si>
    <t>สรุปค่าคะแนนตามคำรับรอง  (15  ข้อคำถาม)</t>
  </si>
  <si>
    <t>สรุปความพึงพอใจการให้บริการ  (15  ข้อคำถาม)</t>
  </si>
  <si>
    <t>การสำรวจความพึงพอใจคุณภาพการให้บริการงานโปรแกรมระบบบัญชีคอมพิวเตอร์  ประจำปีงบประมาณ 2559</t>
  </si>
  <si>
    <t>การสำรวจความเชื่อมั่นคุณภาพการให้บริการงานโปรแกรมระบบบัญชีคอมพิวเตอร์ ประจำปีงบประมาณ 2559</t>
  </si>
  <si>
    <t>งานโปรแกรมระบบบัญชีคอมพิวเตอร์  ประจำปีงบประมาณ 2559</t>
  </si>
  <si>
    <t>จังหวัด ตรัง</t>
  </si>
  <si>
    <t>งานบริการโปรแกรมระบบบัญชีคอมพิวเตอร์  ประจำปีงบประมาณ 2559</t>
  </si>
  <si>
    <t>สรุปความพึงพอใจการให้บริการและความเชื่อมั่นคุณภาพการให้บริการตามคำรับรองประจำปี 2559</t>
  </si>
  <si>
    <t>จังหวัด......ตรัง...........................</t>
  </si>
  <si>
    <t>จำนวนผู้ตอบแบบสอบถาม  32  ราย</t>
  </si>
  <si>
    <t xml:space="preserve"> </t>
  </si>
  <si>
    <t>จำนวนผู้ตอบแบสอบถาม    32    ราย</t>
  </si>
  <si>
    <t>เชื่อมั่นมาก</t>
  </si>
  <si>
    <t>จำนวนผู้ตอบแบบสอบถาม ...........32............ราย</t>
  </si>
  <si>
    <t>ในส่วนของ Sheetนี้เป็นการ link ผลมาจากส่วนที่ 1 จึงไม่ต้อง keyค่าใด ๆ  ยกเว้นถ้าคะแนนต่ำกว่า85.00 จะต้องใส่ค่าคะแนนใหม่ ไม่สามารถใส่สูตรให้ได้เพราะค่าคะแนนตั้งแต่หรือมากกว่า ร้อยละ 85.00เท่ากับ 5  ดังนั้นสามารถแทนค่าได้ในช่องข้างล่างนี้</t>
  </si>
  <si>
    <t>จังหวัดนราธิวาส</t>
  </si>
  <si>
    <t>จำนวนผู้ตอบแบบสอบถาม    7   ราย</t>
  </si>
  <si>
    <t>จังหวัด  นราธิวาส</t>
  </si>
  <si>
    <t>จำนวนผู้ตอบแบบสอบถาม  ......7.........   ราย</t>
  </si>
  <si>
    <t>ตรัง</t>
  </si>
  <si>
    <t xml:space="preserve">     - ระบบของโปรแกรมคอมพิวเตอร์สามารถทำได้อย่างรวดเร็ว ถูกต้อง เป็นปัจจุบันและเชื่อถือได้</t>
  </si>
  <si>
    <t xml:space="preserve">     - สามารถแก้ปัญหาและให้คำแนะนำได้อย่างถูกต้อง</t>
  </si>
  <si>
    <t xml:space="preserve">     - เจ้าหน้าที่ให้บริการได้ย่างรวดเร็วและให้บริการด้วยสุภาพ</t>
  </si>
  <si>
    <t xml:space="preserve">     - ผู้สอบบัญชีมีความรู้ความสามารถในการให้บริการของโปรแกรมระบบบัญชีคอมพิวเตอร์</t>
  </si>
  <si>
    <t xml:space="preserve">     - สามารถเรียนรู้ปฏิบัติได้ง่าย ไม่ยากต่อการนำไปปฏิบัติ</t>
  </si>
  <si>
    <t xml:space="preserve">     - ข้อมูลที่ออกมาชัดเจนไม่ซ้ำซ้อน</t>
  </si>
  <si>
    <t xml:space="preserve">     - ได้รับการแก้ไขเกี่ยวกับโปรแกรมอย่างรวดเร็วทุกครั้งที่ขอรับบริการ</t>
  </si>
  <si>
    <t xml:space="preserve">     - มีข้อมูลที่ชัดเจน ถูกต้อง และรวดเร็ว</t>
  </si>
  <si>
    <t xml:space="preserve">     - ให้คำแนนำที่ดี ทันต่อเหตการณืที่ประสบกับปัญหาของโปรแกรม</t>
  </si>
  <si>
    <t xml:space="preserve">     - เป็นกันเอง สอนจนเข้าใจ รับฟังข้อสงสัยต่าง ๆ ช่วยแก้ไขดีมาก</t>
  </si>
  <si>
    <t xml:space="preserve">     - บริการรวดเร็วเป็นกันเอง ช่วยเสนอแนะให้ความเห็นเป็นอย่างดี</t>
  </si>
  <si>
    <t>นราธิวาส</t>
  </si>
  <si>
    <t>จำนวนผู้ตอบแบบสอบถาม ........4...............ราย</t>
  </si>
  <si>
    <t>จำนวนผู้ตอบแบบสอบถาม  .........4.......   ราย</t>
  </si>
  <si>
    <t>จังหวัด  ปัตตานี</t>
  </si>
  <si>
    <t>ปัตตานี</t>
  </si>
  <si>
    <t xml:space="preserve">     - รวดเร็วทันต่อความจำเป็นในการใช้งาน</t>
  </si>
  <si>
    <t xml:space="preserve">     - ทำให้ประหยัดเวลา  สามารถทำงานเร็วขึ้น ตรวจสอบการผิดพลาดง่ายขึ้น</t>
  </si>
  <si>
    <t>จำนวนผู้ตอบแบบสอบถาม .........4..............ราย</t>
  </si>
  <si>
    <t>จังหวัด พัทลุง</t>
  </si>
  <si>
    <t>จำนวนผู้ตอบแบบสอบถาม  ..........10......   ราย</t>
  </si>
  <si>
    <t>จำนวนผู้ตอบแบบสอบถาม  .........10.......   ราย</t>
  </si>
  <si>
    <t>จำนวนผู้ตอบแบบสอบถาม .............10..........ราย</t>
  </si>
  <si>
    <t>จังหวัด ยะลา</t>
  </si>
  <si>
    <t>จำนวนผู้ตอบแบบสอบถาม  ........19........   ราย</t>
  </si>
  <si>
    <t>จำนวนผู้ตอบแบบสอบถาม ...........19............ราย</t>
  </si>
  <si>
    <t>จังหวัด สงขลา</t>
  </si>
  <si>
    <t>จังหวัด  สตูล</t>
  </si>
  <si>
    <t>จำนวนผู้ตอบแบบสอบถาม........22........ ราย</t>
  </si>
  <si>
    <t>จำนวนผู้ตอบแบบสอบถาม 22 ราย</t>
  </si>
  <si>
    <t>สำนักงานตรวจบัญชีสหกรณ์ที่ 9</t>
  </si>
  <si>
    <t>สตูล</t>
  </si>
  <si>
    <t xml:space="preserve">     - ชัดเจน ซื่อตรง</t>
  </si>
  <si>
    <t>จังหวัดสตูล</t>
  </si>
  <si>
    <t>จำนวนผู้ตอบแบบสอบถาม   22  ราย</t>
  </si>
  <si>
    <t>สำนักงานตรวจบัญชีสหกรณ์ตรัง</t>
  </si>
  <si>
    <t>สำนักงานตรวจบัญชีสหกรณ์นราธิวาส</t>
  </si>
  <si>
    <t>สำนักงานตรวจบัญชีสหกรณ์ปัตตานี</t>
  </si>
  <si>
    <t>สำนักงานตรวจบัญชีสหกรณ์พัทลุง</t>
  </si>
  <si>
    <t>สำนักงานตรวจบัญชีสหกรณ์ยะลา</t>
  </si>
  <si>
    <t>สำนักงานตรวจบัญชีสหกรณ์สงขลา</t>
  </si>
  <si>
    <t>สำนักงานตรวจบัญชีสหกรณ์สตูล</t>
  </si>
  <si>
    <t>สรุปความเชื่อมั่นคุณภาพการให้บริการ  (22  ข้อคำถาม)</t>
  </si>
  <si>
    <t>จังหวัด   สงขลา</t>
  </si>
  <si>
    <t>จำนวนผู้ตอบแบบสอบถาม  36  ราย</t>
  </si>
  <si>
    <t>จำนวนผู้ตอบแบบสอบถาม  ............130.............ราย</t>
  </si>
  <si>
    <t>จำนวนผู้ตอบแบบสอบถาม  ...........130..............ราย</t>
  </si>
  <si>
    <t>จำนวนผู้ตอบแบบสอบถาม  .........36..........   ราย</t>
  </si>
  <si>
    <t>จังหวัดสงขลา</t>
  </si>
  <si>
    <t>จำนวนผู้ตอบแบบสอบถาม ...........36............ราย</t>
  </si>
  <si>
    <t>จำนวนผู้ตอบแบบสอบถาม ..........130.............ราย</t>
  </si>
  <si>
    <t>จำนวนผู้ตอบแบบสอบถามทั้งสิ้น ........130............ราย</t>
  </si>
</sst>
</file>

<file path=xl/styles.xml><?xml version="1.0" encoding="utf-8"?>
<styleSheet xmlns="http://schemas.openxmlformats.org/spreadsheetml/2006/main">
  <numFmts count="1">
    <numFmt numFmtId="187" formatCode="0.0000"/>
  </numFmts>
  <fonts count="63">
    <font>
      <sz val="10"/>
      <name val="Arial"/>
      <charset val="222"/>
    </font>
    <font>
      <sz val="10"/>
      <name val="Arial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sz val="12"/>
      <name val="Wingdings 2"/>
      <family val="1"/>
      <charset val="2"/>
    </font>
    <font>
      <b/>
      <sz val="15"/>
      <name val="AngsanaUPC"/>
      <family val="1"/>
      <charset val="222"/>
    </font>
    <font>
      <sz val="15"/>
      <name val="AngsanaUPC"/>
      <family val="1"/>
      <charset val="222"/>
    </font>
    <font>
      <sz val="8"/>
      <color indexed="10"/>
      <name val="Tahoma"/>
      <family val="2"/>
    </font>
    <font>
      <sz val="8"/>
      <color indexed="12"/>
      <name val="Tahoma"/>
      <family val="2"/>
    </font>
    <font>
      <u/>
      <sz val="10"/>
      <color indexed="12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0"/>
      <name val="Angsana New"/>
      <family val="1"/>
    </font>
    <font>
      <b/>
      <sz val="13"/>
      <name val="Angsana New"/>
      <family val="1"/>
    </font>
    <font>
      <sz val="12"/>
      <color indexed="10"/>
      <name val="Angsana New"/>
      <family val="1"/>
    </font>
    <font>
      <sz val="10"/>
      <name val="Arial"/>
      <family val="2"/>
    </font>
    <font>
      <b/>
      <sz val="16"/>
      <color indexed="8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Cordia New"/>
      <family val="2"/>
    </font>
    <font>
      <sz val="11"/>
      <name val="Wingdings 2"/>
      <family val="1"/>
      <charset val="2"/>
    </font>
    <font>
      <sz val="11"/>
      <name val="AngsanaUPC"/>
      <family val="1"/>
      <charset val="222"/>
    </font>
    <font>
      <b/>
      <sz val="11"/>
      <name val="AngsanaUPC"/>
      <family val="1"/>
      <charset val="222"/>
    </font>
    <font>
      <sz val="12"/>
      <color indexed="10"/>
      <name val="AngsanaUPC"/>
      <family val="1"/>
      <charset val="222"/>
    </font>
    <font>
      <b/>
      <sz val="10"/>
      <name val="AngsanaUPC"/>
      <family val="1"/>
      <charset val="222"/>
    </font>
    <font>
      <sz val="12"/>
      <color indexed="8"/>
      <name val="AngsanaUPC"/>
      <family val="1"/>
      <charset val="222"/>
    </font>
    <font>
      <sz val="12"/>
      <color indexed="58"/>
      <name val="AngsanaUPC"/>
      <family val="1"/>
      <charset val="222"/>
    </font>
    <font>
      <sz val="10"/>
      <color indexed="58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sz val="14"/>
      <name val="Arial"/>
      <family val="2"/>
    </font>
    <font>
      <sz val="12"/>
      <color indexed="61"/>
      <name val="Angsana New"/>
      <family val="1"/>
    </font>
    <font>
      <b/>
      <sz val="12"/>
      <color indexed="61"/>
      <name val="Angsana New"/>
      <family val="1"/>
    </font>
    <font>
      <b/>
      <sz val="13"/>
      <color indexed="61"/>
      <name val="Angsana New"/>
      <family val="1"/>
    </font>
    <font>
      <b/>
      <u/>
      <sz val="10"/>
      <color indexed="12"/>
      <name val="Arial"/>
      <family val="2"/>
    </font>
    <font>
      <u/>
      <sz val="16"/>
      <color indexed="10"/>
      <name val="AngsanaUPC"/>
      <family val="1"/>
      <charset val="222"/>
    </font>
    <font>
      <sz val="10"/>
      <color indexed="10"/>
      <name val="AngsanaUPC"/>
      <family val="1"/>
      <charset val="222"/>
    </font>
    <font>
      <sz val="13"/>
      <color indexed="10"/>
      <name val="AngsanaUPC"/>
      <family val="1"/>
      <charset val="222"/>
    </font>
    <font>
      <b/>
      <sz val="15"/>
      <color indexed="10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name val="Cordia New"/>
      <family val="2"/>
    </font>
    <font>
      <sz val="16"/>
      <name val="Cordia New"/>
      <family val="2"/>
    </font>
    <font>
      <b/>
      <sz val="11"/>
      <name val="Wingdings 2"/>
      <family val="1"/>
      <charset val="2"/>
    </font>
    <font>
      <b/>
      <sz val="14"/>
      <color indexed="10"/>
      <name val="AngsanaUPC"/>
      <family val="1"/>
      <charset val="222"/>
    </font>
    <font>
      <b/>
      <sz val="14"/>
      <color indexed="60"/>
      <name val="AngsanaUPC"/>
      <family val="1"/>
      <charset val="222"/>
    </font>
    <font>
      <sz val="11"/>
      <name val="Cordia New"/>
      <family val="2"/>
    </font>
    <font>
      <b/>
      <sz val="15"/>
      <color rgb="FFFF0000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8"/>
      <name val="AngsanaUPC"/>
      <family val="1"/>
      <charset val="222"/>
    </font>
    <font>
      <b/>
      <sz val="16"/>
      <color rgb="FF0000FF"/>
      <name val="AngsanaUPC"/>
      <family val="1"/>
    </font>
    <font>
      <b/>
      <sz val="14"/>
      <color rgb="FFFF0000"/>
      <name val="AngsanaUPC"/>
      <family val="1"/>
    </font>
    <font>
      <b/>
      <sz val="14"/>
      <color rgb="FF0033CC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b/>
      <sz val="14"/>
      <color theme="9" tint="-0.499984740745262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20" fillId="0" borderId="2" xfId="0" applyFont="1" applyFill="1" applyBorder="1"/>
    <xf numFmtId="0" fontId="19" fillId="0" borderId="4" xfId="0" applyFont="1" applyFill="1" applyBorder="1"/>
    <xf numFmtId="0" fontId="7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8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9" fillId="0" borderId="0" xfId="0" applyFont="1" applyFill="1"/>
    <xf numFmtId="0" fontId="13" fillId="0" borderId="0" xfId="0" applyFont="1" applyFill="1" applyAlignment="1"/>
    <xf numFmtId="0" fontId="13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4" fontId="34" fillId="0" borderId="11" xfId="3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4" fillId="0" borderId="1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2" fontId="9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2" fontId="9" fillId="0" borderId="21" xfId="0" applyNumberFormat="1" applyFont="1" applyBorder="1" applyAlignment="1">
      <alignment horizontal="center"/>
    </xf>
    <xf numFmtId="0" fontId="9" fillId="3" borderId="18" xfId="0" applyFont="1" applyFill="1" applyBorder="1" applyAlignment="1">
      <alignment horizontal="center" wrapText="1"/>
    </xf>
    <xf numFmtId="2" fontId="25" fillId="2" borderId="18" xfId="0" applyNumberFormat="1" applyFont="1" applyFill="1" applyBorder="1" applyAlignment="1">
      <alignment horizontal="center"/>
    </xf>
    <xf numFmtId="4" fontId="24" fillId="4" borderId="21" xfId="3" applyNumberFormat="1" applyFont="1" applyFill="1" applyBorder="1" applyAlignment="1">
      <alignment horizontal="center"/>
    </xf>
    <xf numFmtId="0" fontId="3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Fill="1"/>
    <xf numFmtId="0" fontId="32" fillId="0" borderId="0" xfId="0" applyFont="1" applyFill="1"/>
    <xf numFmtId="0" fontId="45" fillId="0" borderId="0" xfId="0" applyFont="1"/>
    <xf numFmtId="0" fontId="4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49" fontId="32" fillId="0" borderId="0" xfId="0" applyNumberFormat="1" applyFont="1"/>
    <xf numFmtId="2" fontId="32" fillId="0" borderId="0" xfId="0" applyNumberFormat="1" applyFont="1"/>
    <xf numFmtId="0" fontId="32" fillId="0" borderId="0" xfId="0" applyFont="1" applyFill="1" applyAlignment="1">
      <alignment horizontal="center"/>
    </xf>
    <xf numFmtId="2" fontId="32" fillId="0" borderId="0" xfId="0" applyNumberFormat="1" applyFont="1" applyFill="1"/>
    <xf numFmtId="4" fontId="11" fillId="0" borderId="13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shrinkToFit="1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2" fontId="27" fillId="0" borderId="26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2" fontId="25" fillId="0" borderId="33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vertical="center"/>
    </xf>
    <xf numFmtId="2" fontId="25" fillId="0" borderId="34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25" fillId="0" borderId="42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2" fontId="25" fillId="0" borderId="24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2" fontId="26" fillId="0" borderId="24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2" fontId="26" fillId="0" borderId="49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1" fillId="0" borderId="53" xfId="0" applyFont="1" applyBorder="1"/>
    <xf numFmtId="2" fontId="25" fillId="0" borderId="34" xfId="0" applyNumberFormat="1" applyFont="1" applyFill="1" applyBorder="1" applyAlignment="1">
      <alignment vertical="top"/>
    </xf>
    <xf numFmtId="2" fontId="25" fillId="0" borderId="24" xfId="0" applyNumberFormat="1" applyFont="1" applyFill="1" applyBorder="1" applyAlignment="1">
      <alignment vertical="top"/>
    </xf>
    <xf numFmtId="0" fontId="13" fillId="0" borderId="54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vertical="center"/>
    </xf>
    <xf numFmtId="4" fontId="48" fillId="0" borderId="33" xfId="3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/>
    </xf>
    <xf numFmtId="4" fontId="48" fillId="0" borderId="1" xfId="3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vertical="top"/>
    </xf>
    <xf numFmtId="0" fontId="9" fillId="0" borderId="33" xfId="0" applyFont="1" applyFill="1" applyBorder="1" applyAlignment="1">
      <alignment vertical="top"/>
    </xf>
    <xf numFmtId="4" fontId="48" fillId="0" borderId="33" xfId="3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4" fontId="49" fillId="0" borderId="38" xfId="3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vertical="center"/>
    </xf>
    <xf numFmtId="4" fontId="49" fillId="0" borderId="59" xfId="3" applyNumberFormat="1" applyFont="1" applyFill="1" applyBorder="1" applyAlignment="1">
      <alignment horizontal="center" vertical="center"/>
    </xf>
    <xf numFmtId="2" fontId="18" fillId="0" borderId="60" xfId="0" applyNumberFormat="1" applyFont="1" applyFill="1" applyBorder="1" applyAlignment="1">
      <alignment vertical="center"/>
    </xf>
    <xf numFmtId="2" fontId="26" fillId="0" borderId="61" xfId="0" applyNumberFormat="1" applyFont="1" applyFill="1" applyBorder="1" applyAlignment="1">
      <alignment vertical="center"/>
    </xf>
    <xf numFmtId="0" fontId="28" fillId="0" borderId="62" xfId="0" applyFont="1" applyFill="1" applyBorder="1" applyAlignment="1">
      <alignment vertical="center" wrapText="1"/>
    </xf>
    <xf numFmtId="2" fontId="18" fillId="0" borderId="3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center" vertical="center"/>
    </xf>
    <xf numFmtId="4" fontId="49" fillId="0" borderId="50" xfId="3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4" fontId="48" fillId="0" borderId="52" xfId="3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2" fontId="18" fillId="0" borderId="58" xfId="0" applyNumberFormat="1" applyFont="1" applyFill="1" applyBorder="1" applyAlignment="1">
      <alignment horizontal="center" vertical="center"/>
    </xf>
    <xf numFmtId="2" fontId="18" fillId="0" borderId="65" xfId="0" applyNumberFormat="1" applyFont="1" applyFill="1" applyBorder="1" applyAlignment="1">
      <alignment horizontal="center" vertical="center"/>
    </xf>
    <xf numFmtId="2" fontId="18" fillId="0" borderId="33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5" xfId="0" applyFont="1" applyBorder="1"/>
    <xf numFmtId="0" fontId="8" fillId="0" borderId="1" xfId="0" applyFont="1" applyBorder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51" fillId="0" borderId="0" xfId="0" applyFont="1"/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4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30" fillId="0" borderId="4" xfId="0" applyFont="1" applyFill="1" applyBorder="1" applyAlignment="1">
      <alignment vertical="center"/>
    </xf>
    <xf numFmtId="0" fontId="30" fillId="0" borderId="79" xfId="0" applyFont="1" applyFill="1" applyBorder="1" applyAlignment="1">
      <alignment vertical="center"/>
    </xf>
    <xf numFmtId="2" fontId="18" fillId="0" borderId="33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2" fontId="25" fillId="0" borderId="41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top" wrapText="1"/>
    </xf>
    <xf numFmtId="0" fontId="31" fillId="0" borderId="83" xfId="0" applyFont="1" applyFill="1" applyBorder="1" applyAlignment="1">
      <alignment horizontal="left" vertical="center" wrapText="1"/>
    </xf>
    <xf numFmtId="0" fontId="30" fillId="0" borderId="84" xfId="0" applyFont="1" applyFill="1" applyBorder="1" applyAlignment="1">
      <alignment vertical="center"/>
    </xf>
    <xf numFmtId="0" fontId="30" fillId="0" borderId="85" xfId="0" applyFont="1" applyFill="1" applyBorder="1" applyAlignment="1">
      <alignment vertical="center"/>
    </xf>
    <xf numFmtId="0" fontId="8" fillId="0" borderId="85" xfId="0" applyFont="1" applyFill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53" fillId="0" borderId="87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" fontId="2" fillId="0" borderId="88" xfId="0" applyNumberFormat="1" applyFont="1" applyFill="1" applyBorder="1" applyAlignment="1">
      <alignment vertical="center"/>
    </xf>
    <xf numFmtId="0" fontId="53" fillId="0" borderId="87" xfId="0" applyFont="1" applyFill="1" applyBorder="1" applyAlignment="1">
      <alignment vertical="center" wrapText="1"/>
    </xf>
    <xf numFmtId="0" fontId="53" fillId="0" borderId="89" xfId="0" applyFont="1" applyFill="1" applyBorder="1" applyAlignment="1">
      <alignment vertical="center" wrapText="1"/>
    </xf>
    <xf numFmtId="0" fontId="8" fillId="0" borderId="79" xfId="0" applyFont="1" applyFill="1" applyBorder="1" applyAlignment="1">
      <alignment vertical="center"/>
    </xf>
    <xf numFmtId="2" fontId="2" fillId="0" borderId="90" xfId="0" applyNumberFormat="1" applyFont="1" applyFill="1" applyBorder="1" applyAlignment="1">
      <alignment vertical="center"/>
    </xf>
    <xf numFmtId="0" fontId="31" fillId="0" borderId="83" xfId="0" applyFont="1" applyFill="1" applyBorder="1" applyAlignment="1">
      <alignment vertical="center" wrapText="1"/>
    </xf>
    <xf numFmtId="0" fontId="8" fillId="0" borderId="86" xfId="0" applyFont="1" applyFill="1" applyBorder="1" applyAlignment="1">
      <alignment vertical="center"/>
    </xf>
    <xf numFmtId="0" fontId="53" fillId="0" borderId="87" xfId="0" applyFont="1" applyFill="1" applyBorder="1" applyAlignment="1">
      <alignment horizontal="left" vertical="center" wrapText="1"/>
    </xf>
    <xf numFmtId="2" fontId="30" fillId="0" borderId="4" xfId="0" applyNumberFormat="1" applyFont="1" applyFill="1" applyBorder="1" applyAlignment="1">
      <alignment vertical="center"/>
    </xf>
    <xf numFmtId="2" fontId="25" fillId="0" borderId="88" xfId="0" applyNumberFormat="1" applyFont="1" applyFill="1" applyBorder="1" applyAlignment="1">
      <alignment vertical="top"/>
    </xf>
    <xf numFmtId="2" fontId="30" fillId="0" borderId="79" xfId="0" applyNumberFormat="1" applyFont="1" applyFill="1" applyBorder="1" applyAlignment="1">
      <alignment vertical="center"/>
    </xf>
    <xf numFmtId="2" fontId="25" fillId="0" borderId="90" xfId="0" applyNumberFormat="1" applyFont="1" applyFill="1" applyBorder="1" applyAlignment="1">
      <alignment vertical="top"/>
    </xf>
    <xf numFmtId="0" fontId="50" fillId="0" borderId="39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left" vertical="center" wrapText="1"/>
    </xf>
    <xf numFmtId="2" fontId="25" fillId="0" borderId="86" xfId="0" applyNumberFormat="1" applyFont="1" applyFill="1" applyBorder="1" applyAlignment="1">
      <alignment vertical="center"/>
    </xf>
    <xf numFmtId="0" fontId="30" fillId="0" borderId="87" xfId="0" applyFont="1" applyFill="1" applyBorder="1" applyAlignment="1">
      <alignment vertical="center" wrapText="1"/>
    </xf>
    <xf numFmtId="2" fontId="25" fillId="0" borderId="88" xfId="0" applyNumberFormat="1" applyFont="1" applyFill="1" applyBorder="1" applyAlignment="1">
      <alignment vertical="center"/>
    </xf>
    <xf numFmtId="0" fontId="30" fillId="0" borderId="89" xfId="0" applyFont="1" applyFill="1" applyBorder="1" applyAlignment="1">
      <alignment vertical="center" wrapText="1"/>
    </xf>
    <xf numFmtId="2" fontId="25" fillId="0" borderId="90" xfId="0" applyNumberFormat="1" applyFont="1" applyFill="1" applyBorder="1" applyAlignment="1">
      <alignment vertical="center"/>
    </xf>
    <xf numFmtId="0" fontId="53" fillId="0" borderId="89" xfId="0" applyFont="1" applyFill="1" applyBorder="1" applyAlignment="1">
      <alignment horizontal="left" vertical="center" wrapText="1"/>
    </xf>
    <xf numFmtId="0" fontId="11" fillId="0" borderId="85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53" fillId="0" borderId="89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30" fillId="0" borderId="91" xfId="0" applyFont="1" applyFill="1" applyBorder="1" applyAlignment="1">
      <alignment horizontal="left" vertical="center" wrapText="1"/>
    </xf>
    <xf numFmtId="2" fontId="26" fillId="0" borderId="86" xfId="0" applyNumberFormat="1" applyFont="1" applyFill="1" applyBorder="1" applyAlignment="1">
      <alignment vertical="center"/>
    </xf>
    <xf numFmtId="0" fontId="30" fillId="0" borderId="92" xfId="0" applyFont="1" applyFill="1" applyBorder="1" applyAlignment="1">
      <alignment vertical="center" wrapText="1"/>
    </xf>
    <xf numFmtId="2" fontId="26" fillId="0" borderId="88" xfId="0" applyNumberFormat="1" applyFont="1" applyFill="1" applyBorder="1" applyAlignment="1">
      <alignment vertical="center"/>
    </xf>
    <xf numFmtId="0" fontId="30" fillId="0" borderId="93" xfId="0" applyFont="1" applyFill="1" applyBorder="1" applyAlignment="1">
      <alignment vertical="center" wrapText="1"/>
    </xf>
    <xf numFmtId="2" fontId="26" fillId="0" borderId="90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left"/>
    </xf>
    <xf numFmtId="0" fontId="38" fillId="0" borderId="0" xfId="0" applyFont="1" applyFill="1"/>
    <xf numFmtId="0" fontId="27" fillId="0" borderId="0" xfId="0" applyFont="1" applyFill="1"/>
    <xf numFmtId="0" fontId="52" fillId="0" borderId="0" xfId="0" applyFont="1" applyFill="1" applyAlignment="1">
      <alignment horizontal="left"/>
    </xf>
    <xf numFmtId="0" fontId="8" fillId="0" borderId="0" xfId="0" applyFont="1" applyFill="1"/>
    <xf numFmtId="0" fontId="19" fillId="0" borderId="0" xfId="0" applyFont="1" applyFill="1"/>
    <xf numFmtId="2" fontId="19" fillId="0" borderId="0" xfId="2" applyNumberFormat="1" applyFont="1" applyFill="1"/>
    <xf numFmtId="0" fontId="18" fillId="0" borderId="1" xfId="0" applyFont="1" applyFill="1" applyBorder="1" applyAlignment="1">
      <alignment horizontal="center"/>
    </xf>
    <xf numFmtId="2" fontId="18" fillId="0" borderId="1" xfId="2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2" fontId="40" fillId="0" borderId="1" xfId="2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2" fontId="20" fillId="0" borderId="3" xfId="2" applyNumberFormat="1" applyFont="1" applyFill="1" applyBorder="1" applyAlignment="1">
      <alignment horizontal="center"/>
    </xf>
    <xf numFmtId="0" fontId="20" fillId="0" borderId="0" xfId="0" applyFont="1" applyFill="1"/>
    <xf numFmtId="0" fontId="40" fillId="0" borderId="2" xfId="0" applyFont="1" applyFill="1" applyBorder="1"/>
    <xf numFmtId="0" fontId="40" fillId="0" borderId="2" xfId="0" applyFont="1" applyFill="1" applyBorder="1" applyAlignment="1">
      <alignment horizontal="center"/>
    </xf>
    <xf numFmtId="2" fontId="40" fillId="0" borderId="3" xfId="2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2" fontId="19" fillId="0" borderId="4" xfId="2" applyNumberFormat="1" applyFont="1" applyFill="1" applyBorder="1" applyAlignment="1">
      <alignment horizontal="center"/>
    </xf>
    <xf numFmtId="0" fontId="39" fillId="0" borderId="4" xfId="0" applyFont="1" applyFill="1" applyBorder="1"/>
    <xf numFmtId="0" fontId="39" fillId="0" borderId="4" xfId="0" applyFont="1" applyFill="1" applyBorder="1" applyAlignment="1">
      <alignment horizontal="center"/>
    </xf>
    <xf numFmtId="2" fontId="39" fillId="0" borderId="4" xfId="2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2" fontId="21" fillId="0" borderId="6" xfId="2" applyNumberFormat="1" applyFont="1" applyFill="1" applyBorder="1" applyAlignment="1">
      <alignment horizontal="center"/>
    </xf>
    <xf numFmtId="0" fontId="21" fillId="0" borderId="0" xfId="0" applyFont="1" applyFill="1"/>
    <xf numFmtId="0" fontId="41" fillId="0" borderId="1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2" fontId="41" fillId="0" borderId="6" xfId="2" applyNumberFormat="1" applyFont="1" applyFill="1" applyBorder="1" applyAlignment="1">
      <alignment horizontal="center"/>
    </xf>
    <xf numFmtId="0" fontId="20" fillId="0" borderId="4" xfId="0" applyFont="1" applyFill="1" applyBorder="1"/>
    <xf numFmtId="0" fontId="19" fillId="0" borderId="23" xfId="0" applyFont="1" applyFill="1" applyBorder="1" applyAlignment="1">
      <alignment horizontal="center"/>
    </xf>
    <xf numFmtId="2" fontId="19" fillId="0" borderId="2" xfId="2" applyNumberFormat="1" applyFont="1" applyFill="1" applyBorder="1" applyAlignment="1">
      <alignment horizontal="center"/>
    </xf>
    <xf numFmtId="0" fontId="40" fillId="0" borderId="4" xfId="0" applyFont="1" applyFill="1" applyBorder="1"/>
    <xf numFmtId="2" fontId="39" fillId="0" borderId="2" xfId="2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2" fontId="20" fillId="0" borderId="2" xfId="2" applyNumberFormat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2" fontId="40" fillId="0" borderId="2" xfId="2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2" xfId="2" applyNumberFormat="1" applyFont="1" applyFill="1" applyBorder="1" applyAlignment="1">
      <alignment horizontal="center"/>
    </xf>
    <xf numFmtId="0" fontId="22" fillId="0" borderId="0" xfId="0" applyFont="1" applyFill="1"/>
    <xf numFmtId="0" fontId="39" fillId="0" borderId="2" xfId="0" applyFont="1" applyFill="1" applyBorder="1" applyAlignment="1">
      <alignment horizontal="center"/>
    </xf>
    <xf numFmtId="0" fontId="19" fillId="0" borderId="5" xfId="0" applyFont="1" applyFill="1" applyBorder="1"/>
    <xf numFmtId="0" fontId="39" fillId="0" borderId="5" xfId="0" applyFont="1" applyFill="1" applyBorder="1"/>
    <xf numFmtId="0" fontId="21" fillId="0" borderId="7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2" applyNumberFormat="1" applyFont="1" applyFill="1" applyAlignment="1">
      <alignment horizontal="center"/>
    </xf>
    <xf numFmtId="0" fontId="39" fillId="0" borderId="0" xfId="0" applyFont="1" applyFill="1"/>
    <xf numFmtId="0" fontId="55" fillId="0" borderId="0" xfId="0" applyFont="1" applyFill="1" applyAlignment="1">
      <alignment horizontal="left"/>
    </xf>
    <xf numFmtId="4" fontId="34" fillId="0" borderId="14" xfId="3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11" fillId="0" borderId="95" xfId="0" applyFont="1" applyFill="1" applyBorder="1"/>
    <xf numFmtId="4" fontId="11" fillId="0" borderId="9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/>
    <xf numFmtId="187" fontId="11" fillId="0" borderId="1" xfId="0" applyNumberFormat="1" applyFont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/>
    </xf>
    <xf numFmtId="2" fontId="11" fillId="5" borderId="12" xfId="0" applyNumberFormat="1" applyFont="1" applyFill="1" applyBorder="1"/>
    <xf numFmtId="0" fontId="11" fillId="5" borderId="14" xfId="0" applyFont="1" applyFill="1" applyBorder="1"/>
    <xf numFmtId="0" fontId="11" fillId="5" borderId="53" xfId="0" applyFont="1" applyFill="1" applyBorder="1"/>
    <xf numFmtId="4" fontId="57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3" fillId="0" borderId="0" xfId="0" applyFont="1" applyFill="1"/>
    <xf numFmtId="0" fontId="59" fillId="0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8" fillId="0" borderId="84" xfId="0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" fontId="60" fillId="0" borderId="15" xfId="3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vertical="center"/>
    </xf>
    <xf numFmtId="2" fontId="8" fillId="0" borderId="79" xfId="0" applyNumberFormat="1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4" fontId="60" fillId="0" borderId="39" xfId="3" applyNumberFormat="1" applyFont="1" applyFill="1" applyBorder="1" applyAlignment="1">
      <alignment horizontal="center" vertical="center"/>
    </xf>
    <xf numFmtId="4" fontId="60" fillId="0" borderId="1" xfId="3" applyNumberFormat="1" applyFont="1" applyFill="1" applyBorder="1" applyAlignment="1">
      <alignment horizontal="center" vertical="center"/>
    </xf>
    <xf numFmtId="4" fontId="60" fillId="0" borderId="33" xfId="3" applyNumberFormat="1" applyFont="1" applyFill="1" applyBorder="1" applyAlignment="1">
      <alignment horizontal="center" vertical="center"/>
    </xf>
    <xf numFmtId="4" fontId="61" fillId="0" borderId="85" xfId="3" applyNumberFormat="1" applyFont="1" applyFill="1" applyBorder="1" applyAlignment="1">
      <alignment horizontal="center" vertical="center"/>
    </xf>
    <xf numFmtId="4" fontId="61" fillId="0" borderId="4" xfId="3" applyNumberFormat="1" applyFont="1" applyFill="1" applyBorder="1" applyAlignment="1">
      <alignment horizontal="center" vertical="center"/>
    </xf>
    <xf numFmtId="4" fontId="61" fillId="0" borderId="79" xfId="3" applyNumberFormat="1" applyFont="1" applyFill="1" applyBorder="1" applyAlignment="1">
      <alignment horizontal="center" vertical="center"/>
    </xf>
    <xf numFmtId="2" fontId="25" fillId="6" borderId="34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vertical="center"/>
    </xf>
    <xf numFmtId="4" fontId="60" fillId="0" borderId="85" xfId="3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" fontId="60" fillId="0" borderId="4" xfId="3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vertical="center"/>
    </xf>
    <xf numFmtId="4" fontId="60" fillId="0" borderId="79" xfId="3" applyNumberFormat="1" applyFont="1" applyFill="1" applyBorder="1" applyAlignment="1">
      <alignment horizontal="center" vertical="center"/>
    </xf>
    <xf numFmtId="4" fontId="60" fillId="0" borderId="26" xfId="3" applyNumberFormat="1" applyFont="1" applyFill="1" applyBorder="1" applyAlignment="1">
      <alignment horizontal="center" vertical="center"/>
    </xf>
    <xf numFmtId="2" fontId="18" fillId="0" borderId="85" xfId="0" applyNumberFormat="1" applyFont="1" applyFill="1" applyBorder="1" applyAlignment="1">
      <alignment vertical="center"/>
    </xf>
    <xf numFmtId="2" fontId="18" fillId="0" borderId="4" xfId="0" applyNumberFormat="1" applyFont="1" applyFill="1" applyBorder="1" applyAlignment="1">
      <alignment vertical="center"/>
    </xf>
    <xf numFmtId="2" fontId="18" fillId="0" borderId="7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 shrinkToFit="1"/>
    </xf>
    <xf numFmtId="187" fontId="11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left" vertical="center" wrapText="1"/>
    </xf>
    <xf numFmtId="0" fontId="8" fillId="0" borderId="97" xfId="0" applyFont="1" applyFill="1" applyBorder="1" applyAlignment="1">
      <alignment vertical="center" wrapText="1"/>
    </xf>
    <xf numFmtId="0" fontId="8" fillId="0" borderId="98" xfId="0" applyFont="1" applyFill="1" applyBorder="1" applyAlignment="1">
      <alignment vertical="center" wrapText="1"/>
    </xf>
    <xf numFmtId="4" fontId="49" fillId="0" borderId="13" xfId="3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4" fontId="49" fillId="0" borderId="16" xfId="3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/>
    </xf>
    <xf numFmtId="2" fontId="18" fillId="0" borderId="85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2" fontId="18" fillId="0" borderId="79" xfId="0" applyNumberFormat="1" applyFont="1" applyFill="1" applyBorder="1" applyAlignment="1">
      <alignment horizontal="center" vertical="center"/>
    </xf>
    <xf numFmtId="4" fontId="11" fillId="0" borderId="11" xfId="3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 shrinkToFit="1"/>
    </xf>
    <xf numFmtId="0" fontId="13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2" fontId="42" fillId="3" borderId="69" xfId="1" applyNumberFormat="1" applyFont="1" applyFill="1" applyBorder="1" applyAlignment="1" applyProtection="1">
      <alignment horizontal="center"/>
    </xf>
    <xf numFmtId="2" fontId="42" fillId="3" borderId="66" xfId="1" applyNumberFormat="1" applyFont="1" applyFill="1" applyBorder="1" applyAlignment="1" applyProtection="1">
      <alignment horizontal="center"/>
    </xf>
    <xf numFmtId="2" fontId="42" fillId="3" borderId="70" xfId="1" applyNumberFormat="1" applyFont="1" applyFill="1" applyBorder="1" applyAlignment="1" applyProtection="1">
      <alignment horizontal="center"/>
    </xf>
    <xf numFmtId="2" fontId="42" fillId="3" borderId="67" xfId="1" applyNumberFormat="1" applyFont="1" applyFill="1" applyBorder="1" applyAlignment="1" applyProtection="1">
      <alignment horizontal="center"/>
    </xf>
    <xf numFmtId="2" fontId="56" fillId="4" borderId="63" xfId="0" applyNumberFormat="1" applyFont="1" applyFill="1" applyBorder="1" applyAlignment="1">
      <alignment horizontal="center"/>
    </xf>
    <xf numFmtId="2" fontId="56" fillId="4" borderId="68" xfId="0" applyNumberFormat="1" applyFont="1" applyFill="1" applyBorder="1" applyAlignment="1">
      <alignment horizontal="center"/>
    </xf>
    <xf numFmtId="0" fontId="37" fillId="3" borderId="54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37" fillId="3" borderId="69" xfId="0" applyFont="1" applyFill="1" applyBorder="1" applyAlignment="1">
      <alignment horizontal="center"/>
    </xf>
    <xf numFmtId="0" fontId="37" fillId="3" borderId="66" xfId="0" applyFont="1" applyFill="1" applyBorder="1" applyAlignment="1">
      <alignment horizontal="center"/>
    </xf>
    <xf numFmtId="0" fontId="37" fillId="3" borderId="70" xfId="0" applyFont="1" applyFill="1" applyBorder="1" applyAlignment="1">
      <alignment horizontal="center"/>
    </xf>
    <xf numFmtId="0" fontId="37" fillId="3" borderId="67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4">
    <cellStyle name="Hyperlink" xfId="1" builtinId="8"/>
    <cellStyle name="ปกติ" xfId="0" builtinId="0"/>
    <cellStyle name="ปกติ_Sheet1" xfId="3"/>
    <cellStyle name="เปอร์เซ็นต์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8</xdr:row>
      <xdr:rowOff>76200</xdr:rowOff>
    </xdr:from>
    <xdr:to>
      <xdr:col>8</xdr:col>
      <xdr:colOff>342900</xdr:colOff>
      <xdr:row>8</xdr:row>
      <xdr:rowOff>219075</xdr:rowOff>
    </xdr:to>
    <xdr:sp macro="" textlink="">
      <xdr:nvSpPr>
        <xdr:cNvPr id="19494" name="AutoShape 6"/>
        <xdr:cNvSpPr>
          <a:spLocks noChangeArrowheads="1"/>
        </xdr:cNvSpPr>
      </xdr:nvSpPr>
      <xdr:spPr bwMode="auto">
        <a:xfrm>
          <a:off x="7924800" y="23145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9</xdr:row>
      <xdr:rowOff>60324</xdr:rowOff>
    </xdr:from>
    <xdr:to>
      <xdr:col>8</xdr:col>
      <xdr:colOff>342900</xdr:colOff>
      <xdr:row>9</xdr:row>
      <xdr:rowOff>203199</xdr:rowOff>
    </xdr:to>
    <xdr:sp macro="" textlink="">
      <xdr:nvSpPr>
        <xdr:cNvPr id="19495" name="AutoShape 7"/>
        <xdr:cNvSpPr>
          <a:spLocks noChangeArrowheads="1"/>
        </xdr:cNvSpPr>
      </xdr:nvSpPr>
      <xdr:spPr bwMode="auto">
        <a:xfrm>
          <a:off x="7936442" y="2568574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10</xdr:row>
      <xdr:rowOff>57150</xdr:rowOff>
    </xdr:from>
    <xdr:to>
      <xdr:col>8</xdr:col>
      <xdr:colOff>342900</xdr:colOff>
      <xdr:row>10</xdr:row>
      <xdr:rowOff>200025</xdr:rowOff>
    </xdr:to>
    <xdr:sp macro="" textlink="">
      <xdr:nvSpPr>
        <xdr:cNvPr id="19498" name="AutoShape 19"/>
        <xdr:cNvSpPr>
          <a:spLocks noChangeArrowheads="1"/>
        </xdr:cNvSpPr>
      </xdr:nvSpPr>
      <xdr:spPr bwMode="auto">
        <a:xfrm>
          <a:off x="7924800" y="28479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36</xdr:row>
      <xdr:rowOff>76200</xdr:rowOff>
    </xdr:from>
    <xdr:to>
      <xdr:col>11</xdr:col>
      <xdr:colOff>628650</xdr:colOff>
      <xdr:row>37</xdr:row>
      <xdr:rowOff>95250</xdr:rowOff>
    </xdr:to>
    <xdr:sp macro="" textlink="">
      <xdr:nvSpPr>
        <xdr:cNvPr id="19500" name="AutoShape 28"/>
        <xdr:cNvSpPr>
          <a:spLocks noChangeArrowheads="1"/>
        </xdr:cNvSpPr>
      </xdr:nvSpPr>
      <xdr:spPr bwMode="auto">
        <a:xfrm>
          <a:off x="9763125" y="11344275"/>
          <a:ext cx="409575" cy="257175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1209675</xdr:colOff>
      <xdr:row>55</xdr:row>
      <xdr:rowOff>552450</xdr:rowOff>
    </xdr:from>
    <xdr:to>
      <xdr:col>11</xdr:col>
      <xdr:colOff>123825</xdr:colOff>
      <xdr:row>55</xdr:row>
      <xdr:rowOff>933450</xdr:rowOff>
    </xdr:to>
    <xdr:sp macro="" textlink="">
      <xdr:nvSpPr>
        <xdr:cNvPr id="19501" name="AutoShape 29"/>
        <xdr:cNvSpPr>
          <a:spLocks noChangeArrowheads="1"/>
        </xdr:cNvSpPr>
      </xdr:nvSpPr>
      <xdr:spPr bwMode="auto">
        <a:xfrm>
          <a:off x="9420225" y="19326225"/>
          <a:ext cx="123825" cy="0"/>
        </a:xfrm>
        <a:prstGeom prst="notched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12</xdr:row>
      <xdr:rowOff>95250</xdr:rowOff>
    </xdr:from>
    <xdr:to>
      <xdr:col>8</xdr:col>
      <xdr:colOff>333375</xdr:colOff>
      <xdr:row>12</xdr:row>
      <xdr:rowOff>219075</xdr:rowOff>
    </xdr:to>
    <xdr:sp macro="" textlink="">
      <xdr:nvSpPr>
        <xdr:cNvPr id="19503" name="AutoShape 33"/>
        <xdr:cNvSpPr>
          <a:spLocks noChangeArrowheads="1"/>
        </xdr:cNvSpPr>
      </xdr:nvSpPr>
      <xdr:spPr bwMode="auto">
        <a:xfrm>
          <a:off x="7915275" y="3714750"/>
          <a:ext cx="238125" cy="123825"/>
        </a:xfrm>
        <a:prstGeom prst="rightArrow">
          <a:avLst>
            <a:gd name="adj1" fmla="val 50000"/>
            <a:gd name="adj2" fmla="val 482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97366</xdr:colOff>
      <xdr:row>11</xdr:row>
      <xdr:rowOff>95250</xdr:rowOff>
    </xdr:from>
    <xdr:to>
      <xdr:col>8</xdr:col>
      <xdr:colOff>325966</xdr:colOff>
      <xdr:row>11</xdr:row>
      <xdr:rowOff>219075</xdr:rowOff>
    </xdr:to>
    <xdr:sp macro="" textlink="">
      <xdr:nvSpPr>
        <xdr:cNvPr id="19507" name="AutoShape 37"/>
        <xdr:cNvSpPr>
          <a:spLocks noChangeArrowheads="1"/>
        </xdr:cNvSpPr>
      </xdr:nvSpPr>
      <xdr:spPr bwMode="auto">
        <a:xfrm>
          <a:off x="7929033" y="3153833"/>
          <a:ext cx="228600" cy="123825"/>
        </a:xfrm>
        <a:prstGeom prst="rightArrow">
          <a:avLst>
            <a:gd name="adj1" fmla="val 50000"/>
            <a:gd name="adj2" fmla="val 463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30</xdr:row>
      <xdr:rowOff>85725</xdr:rowOff>
    </xdr:from>
    <xdr:to>
      <xdr:col>8</xdr:col>
      <xdr:colOff>333375</xdr:colOff>
      <xdr:row>30</xdr:row>
      <xdr:rowOff>219075</xdr:rowOff>
    </xdr:to>
    <xdr:sp macro="" textlink="">
      <xdr:nvSpPr>
        <xdr:cNvPr id="19508" name="AutoShape 25"/>
        <xdr:cNvSpPr>
          <a:spLocks noChangeArrowheads="1"/>
        </xdr:cNvSpPr>
      </xdr:nvSpPr>
      <xdr:spPr bwMode="auto">
        <a:xfrm>
          <a:off x="7915275" y="10610850"/>
          <a:ext cx="238125" cy="133350"/>
        </a:xfrm>
        <a:prstGeom prst="rightArrow">
          <a:avLst>
            <a:gd name="adj1" fmla="val 50000"/>
            <a:gd name="adj2" fmla="val 448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33</xdr:row>
      <xdr:rowOff>76200</xdr:rowOff>
    </xdr:from>
    <xdr:to>
      <xdr:col>8</xdr:col>
      <xdr:colOff>333375</xdr:colOff>
      <xdr:row>33</xdr:row>
      <xdr:rowOff>219075</xdr:rowOff>
    </xdr:to>
    <xdr:sp macro="" textlink="">
      <xdr:nvSpPr>
        <xdr:cNvPr id="19509" name="AutoShape 25"/>
        <xdr:cNvSpPr>
          <a:spLocks noChangeArrowheads="1"/>
        </xdr:cNvSpPr>
      </xdr:nvSpPr>
      <xdr:spPr bwMode="auto">
        <a:xfrm>
          <a:off x="7915275" y="11430000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106891</xdr:colOff>
      <xdr:row>27</xdr:row>
      <xdr:rowOff>67734</xdr:rowOff>
    </xdr:from>
    <xdr:to>
      <xdr:col>8</xdr:col>
      <xdr:colOff>345016</xdr:colOff>
      <xdr:row>27</xdr:row>
      <xdr:rowOff>210609</xdr:rowOff>
    </xdr:to>
    <xdr:sp macro="" textlink="">
      <xdr:nvSpPr>
        <xdr:cNvPr id="19511" name="AutoShape 25"/>
        <xdr:cNvSpPr>
          <a:spLocks noChangeArrowheads="1"/>
        </xdr:cNvSpPr>
      </xdr:nvSpPr>
      <xdr:spPr bwMode="auto">
        <a:xfrm>
          <a:off x="7938558" y="9476317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28</xdr:row>
      <xdr:rowOff>85725</xdr:rowOff>
    </xdr:from>
    <xdr:to>
      <xdr:col>8</xdr:col>
      <xdr:colOff>342900</xdr:colOff>
      <xdr:row>28</xdr:row>
      <xdr:rowOff>219075</xdr:rowOff>
    </xdr:to>
    <xdr:sp macro="" textlink="">
      <xdr:nvSpPr>
        <xdr:cNvPr id="19512" name="AutoShape 25"/>
        <xdr:cNvSpPr>
          <a:spLocks noChangeArrowheads="1"/>
        </xdr:cNvSpPr>
      </xdr:nvSpPr>
      <xdr:spPr bwMode="auto">
        <a:xfrm>
          <a:off x="7924800" y="9782175"/>
          <a:ext cx="238125" cy="133350"/>
        </a:xfrm>
        <a:prstGeom prst="rightArrow">
          <a:avLst>
            <a:gd name="adj1" fmla="val 50000"/>
            <a:gd name="adj2" fmla="val 448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29</xdr:row>
      <xdr:rowOff>66675</xdr:rowOff>
    </xdr:from>
    <xdr:to>
      <xdr:col>8</xdr:col>
      <xdr:colOff>333375</xdr:colOff>
      <xdr:row>29</xdr:row>
      <xdr:rowOff>209550</xdr:rowOff>
    </xdr:to>
    <xdr:sp macro="" textlink="">
      <xdr:nvSpPr>
        <xdr:cNvPr id="19513" name="AutoShape 25"/>
        <xdr:cNvSpPr>
          <a:spLocks noChangeArrowheads="1"/>
        </xdr:cNvSpPr>
      </xdr:nvSpPr>
      <xdr:spPr bwMode="auto">
        <a:xfrm>
          <a:off x="7915275" y="10039350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14</xdr:row>
      <xdr:rowOff>95250</xdr:rowOff>
    </xdr:from>
    <xdr:to>
      <xdr:col>8</xdr:col>
      <xdr:colOff>333375</xdr:colOff>
      <xdr:row>14</xdr:row>
      <xdr:rowOff>219075</xdr:rowOff>
    </xdr:to>
    <xdr:sp macro="" textlink="">
      <xdr:nvSpPr>
        <xdr:cNvPr id="19516" name="AutoShape 33"/>
        <xdr:cNvSpPr>
          <a:spLocks noChangeArrowheads="1"/>
        </xdr:cNvSpPr>
      </xdr:nvSpPr>
      <xdr:spPr bwMode="auto">
        <a:xfrm>
          <a:off x="7915275" y="4267200"/>
          <a:ext cx="238125" cy="123825"/>
        </a:xfrm>
        <a:prstGeom prst="rightArrow">
          <a:avLst>
            <a:gd name="adj1" fmla="val 50000"/>
            <a:gd name="adj2" fmla="val 482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97366</xdr:colOff>
      <xdr:row>13</xdr:row>
      <xdr:rowOff>95250</xdr:rowOff>
    </xdr:from>
    <xdr:to>
      <xdr:col>8</xdr:col>
      <xdr:colOff>325966</xdr:colOff>
      <xdr:row>13</xdr:row>
      <xdr:rowOff>219075</xdr:rowOff>
    </xdr:to>
    <xdr:sp macro="" textlink="">
      <xdr:nvSpPr>
        <xdr:cNvPr id="19517" name="AutoShape 37"/>
        <xdr:cNvSpPr>
          <a:spLocks noChangeArrowheads="1"/>
        </xdr:cNvSpPr>
      </xdr:nvSpPr>
      <xdr:spPr bwMode="auto">
        <a:xfrm>
          <a:off x="7929033" y="3704167"/>
          <a:ext cx="228600" cy="123825"/>
        </a:xfrm>
        <a:prstGeom prst="rightArrow">
          <a:avLst>
            <a:gd name="adj1" fmla="val 50000"/>
            <a:gd name="adj2" fmla="val 463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32</xdr:row>
      <xdr:rowOff>85725</xdr:rowOff>
    </xdr:from>
    <xdr:to>
      <xdr:col>8</xdr:col>
      <xdr:colOff>333375</xdr:colOff>
      <xdr:row>32</xdr:row>
      <xdr:rowOff>219075</xdr:rowOff>
    </xdr:to>
    <xdr:sp macro="" textlink="">
      <xdr:nvSpPr>
        <xdr:cNvPr id="19518" name="AutoShape 25"/>
        <xdr:cNvSpPr>
          <a:spLocks noChangeArrowheads="1"/>
        </xdr:cNvSpPr>
      </xdr:nvSpPr>
      <xdr:spPr bwMode="auto">
        <a:xfrm>
          <a:off x="7915275" y="11163300"/>
          <a:ext cx="238125" cy="133350"/>
        </a:xfrm>
        <a:prstGeom prst="rightArrow">
          <a:avLst>
            <a:gd name="adj1" fmla="val 50000"/>
            <a:gd name="adj2" fmla="val 448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31</xdr:row>
      <xdr:rowOff>66675</xdr:rowOff>
    </xdr:from>
    <xdr:to>
      <xdr:col>8</xdr:col>
      <xdr:colOff>323850</xdr:colOff>
      <xdr:row>31</xdr:row>
      <xdr:rowOff>209550</xdr:rowOff>
    </xdr:to>
    <xdr:sp macro="" textlink="">
      <xdr:nvSpPr>
        <xdr:cNvPr id="19519" name="AutoShape 25"/>
        <xdr:cNvSpPr>
          <a:spLocks noChangeArrowheads="1"/>
        </xdr:cNvSpPr>
      </xdr:nvSpPr>
      <xdr:spPr bwMode="auto">
        <a:xfrm>
          <a:off x="7905750" y="1086802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25" workbookViewId="0">
      <selection activeCell="A6" sqref="A6"/>
    </sheetView>
  </sheetViews>
  <sheetFormatPr defaultRowHeight="18"/>
  <cols>
    <col min="1" max="1" width="7.28515625" style="18" customWidth="1"/>
    <col min="2" max="2" width="11.7109375" style="18" customWidth="1"/>
    <col min="3" max="3" width="36.42578125" style="18" customWidth="1"/>
    <col min="4" max="4" width="15.7109375" style="18" customWidth="1"/>
    <col min="5" max="5" width="11.85546875" style="18" customWidth="1"/>
    <col min="6" max="7" width="12.7109375" style="18" customWidth="1"/>
    <col min="8" max="8" width="10.7109375" style="18" customWidth="1"/>
    <col min="9" max="9" width="5.7109375" style="18" customWidth="1"/>
    <col min="10" max="10" width="10" style="18" customWidth="1"/>
    <col min="11" max="11" width="8.28515625" style="18" customWidth="1"/>
    <col min="12" max="12" width="12.7109375" style="18" customWidth="1"/>
    <col min="13" max="16384" width="9.140625" style="3"/>
  </cols>
  <sheetData>
    <row r="1" spans="1:12" ht="24.75" customHeight="1">
      <c r="A1" s="374" t="s">
        <v>112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24.75" customHeight="1">
      <c r="A2" s="374" t="s">
        <v>198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21.75">
      <c r="A3" s="374" t="s">
        <v>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21">
      <c r="A4" s="40" t="s">
        <v>177</v>
      </c>
      <c r="B4" s="40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1">
      <c r="A5" s="40" t="s">
        <v>242</v>
      </c>
      <c r="B5" s="40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1">
      <c r="A6" s="40" t="s">
        <v>263</v>
      </c>
      <c r="B6" s="40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">
      <c r="A7" s="14" t="s">
        <v>178</v>
      </c>
      <c r="B7" s="14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23" customFormat="1" ht="21" customHeight="1">
      <c r="A8" s="36" t="s">
        <v>88</v>
      </c>
      <c r="B8" s="42" t="s">
        <v>90</v>
      </c>
      <c r="C8" s="36" t="s">
        <v>183</v>
      </c>
      <c r="D8" s="20" t="s">
        <v>54</v>
      </c>
      <c r="E8" s="20" t="s">
        <v>55</v>
      </c>
      <c r="F8" s="38" t="s">
        <v>56</v>
      </c>
      <c r="G8" s="20" t="s">
        <v>57</v>
      </c>
      <c r="H8" s="21"/>
      <c r="I8" s="19"/>
      <c r="J8" s="68" t="s">
        <v>58</v>
      </c>
      <c r="K8" s="22" t="s">
        <v>8</v>
      </c>
      <c r="L8" s="41" t="s">
        <v>59</v>
      </c>
    </row>
    <row r="9" spans="1:12" ht="18.75" customHeight="1">
      <c r="A9" s="305">
        <v>1</v>
      </c>
      <c r="B9" s="305">
        <v>32</v>
      </c>
      <c r="C9" s="306" t="s">
        <v>247</v>
      </c>
      <c r="D9" s="307">
        <f>'ส่วนที่ 1ความพึงพอใจงานบริการ'!I50</f>
        <v>4.328125</v>
      </c>
      <c r="E9" s="307">
        <f>'ส่วนที่ 1ความพึงพอใจงานบริการ'!I51</f>
        <v>4.7687499999999998</v>
      </c>
      <c r="F9" s="307">
        <f>'ส่วนที่ 1ความพึงพอใจงานบริการ'!I52</f>
        <v>4.296875</v>
      </c>
      <c r="G9" s="307">
        <f>'ส่วนที่ 1ความพึงพอใจงานบริการ'!I53</f>
        <v>4.59375</v>
      </c>
      <c r="H9" s="25"/>
      <c r="I9" s="26"/>
      <c r="J9" s="27">
        <f>'ส่วนที่ 1ความพึงพอใจงานบริการ'!I54</f>
        <v>4.541666666666667</v>
      </c>
      <c r="K9" s="314"/>
      <c r="L9" s="316"/>
    </row>
    <row r="10" spans="1:12" s="7" customFormat="1" ht="18.75" customHeight="1">
      <c r="A10" s="308">
        <v>2</v>
      </c>
      <c r="B10" s="308">
        <v>7</v>
      </c>
      <c r="C10" s="309" t="s">
        <v>248</v>
      </c>
      <c r="D10" s="66">
        <f>'ส่วนที่ 1ความพึงพอใจงานบริการ'!U50</f>
        <v>4.5357142857142856</v>
      </c>
      <c r="E10" s="66">
        <f>'ส่วนที่ 1ความพึงพอใจงานบริการ'!U51</f>
        <v>4.7142857142857144</v>
      </c>
      <c r="F10" s="66">
        <f>'ส่วนที่ 1ความพึงพอใจงานบริการ'!U52</f>
        <v>4.5714285714285712</v>
      </c>
      <c r="G10" s="66">
        <f>'ส่วนที่ 1ความพึงพอใจงานบริการ'!U53</f>
        <v>4.9285714285714288</v>
      </c>
      <c r="H10" s="25"/>
      <c r="I10" s="19"/>
      <c r="J10" s="27">
        <f>'ส่วนที่ 1ความพึงพอใจงานบริการ'!U54</f>
        <v>4.7047619047619049</v>
      </c>
      <c r="K10" s="315"/>
      <c r="L10" s="316"/>
    </row>
    <row r="11" spans="1:12" s="7" customFormat="1" ht="18.75" customHeight="1">
      <c r="A11" s="308">
        <v>3</v>
      </c>
      <c r="B11" s="308">
        <v>4</v>
      </c>
      <c r="C11" s="309" t="s">
        <v>249</v>
      </c>
      <c r="D11" s="66">
        <f>'ส่วนที่ 1ความพึงพอใจงานบริการ'!AG50</f>
        <v>4.375</v>
      </c>
      <c r="E11" s="66">
        <f>'ส่วนที่ 1ความพึงพอใจงานบริการ'!AG51</f>
        <v>4.9000000000000004</v>
      </c>
      <c r="F11" s="66">
        <f>'ส่วนที่ 1ความพึงพอใจงานบริการ'!AG52</f>
        <v>4.375</v>
      </c>
      <c r="G11" s="66">
        <f>'ส่วนที่ 1ความพึงพอใจงานบริการ'!AG53</f>
        <v>4.5</v>
      </c>
      <c r="H11" s="25"/>
      <c r="I11" s="19"/>
      <c r="J11" s="27">
        <f>'ส่วนที่ 1ความพึงพอใจงานบริการ'!AG54</f>
        <v>4.583333333333333</v>
      </c>
      <c r="K11" s="315"/>
      <c r="L11" s="316"/>
    </row>
    <row r="12" spans="1:12" s="7" customFormat="1" ht="18.75" customHeight="1">
      <c r="A12" s="308">
        <v>4</v>
      </c>
      <c r="B12" s="308">
        <v>10</v>
      </c>
      <c r="C12" s="309" t="s">
        <v>250</v>
      </c>
      <c r="D12" s="66">
        <f>'ส่วนที่ 1ความพึงพอใจงานบริการ'!AS50</f>
        <v>4.4249999999999998</v>
      </c>
      <c r="E12" s="66">
        <f>'ส่วนที่ 1ความพึงพอใจงานบริการ'!AS51</f>
        <v>4.7</v>
      </c>
      <c r="F12" s="66">
        <f>'ส่วนที่ 1ความพึงพอใจงานบริการ'!AS52</f>
        <v>4.3</v>
      </c>
      <c r="G12" s="66">
        <f>'ส่วนที่ 1ความพึงพอใจงานบริการ'!AS53</f>
        <v>4.55</v>
      </c>
      <c r="H12" s="25"/>
      <c r="I12" s="19"/>
      <c r="J12" s="27">
        <f>'ส่วนที่ 1ความพึงพอใจงานบริการ'!AS54</f>
        <v>4.5333333333333332</v>
      </c>
      <c r="K12" s="315"/>
      <c r="L12" s="316"/>
    </row>
    <row r="13" spans="1:12" s="7" customFormat="1" ht="18.75" customHeight="1">
      <c r="A13" s="308">
        <v>5</v>
      </c>
      <c r="B13" s="308">
        <v>19</v>
      </c>
      <c r="C13" s="309" t="s">
        <v>251</v>
      </c>
      <c r="D13" s="66">
        <f>'ส่วนที่ 1ความพึงพอใจงานบริการ'!BE50</f>
        <v>4.8157894736842106</v>
      </c>
      <c r="E13" s="66">
        <f>'ส่วนที่ 1ความพึงพอใจงานบริการ'!BE51</f>
        <v>4.9157894736842103</v>
      </c>
      <c r="F13" s="66">
        <f>'ส่วนที่ 1ความพึงพอใจงานบริการ'!BE52</f>
        <v>4.7894736842105265</v>
      </c>
      <c r="G13" s="66">
        <f>'ส่วนที่ 1ความพึงพอใจงานบริการ'!BE53</f>
        <v>4.8947368421052628</v>
      </c>
      <c r="H13" s="25"/>
      <c r="I13" s="19"/>
      <c r="J13" s="27">
        <f>'ส่วนที่ 1ความพึงพอใจงานบริการ'!BE54</f>
        <v>4.8666666666666663</v>
      </c>
      <c r="K13" s="315"/>
      <c r="L13" s="316"/>
    </row>
    <row r="14" spans="1:12" s="7" customFormat="1" ht="18.75" customHeight="1">
      <c r="A14" s="308">
        <v>6</v>
      </c>
      <c r="B14" s="308">
        <v>36</v>
      </c>
      <c r="C14" s="309" t="s">
        <v>252</v>
      </c>
      <c r="D14" s="66">
        <f>'ส่วนที่ 1ความพึงพอใจงานบริการ'!BQ50</f>
        <v>4.8472222222222223</v>
      </c>
      <c r="E14" s="66">
        <f>'ส่วนที่ 1ความพึงพอใจงานบริการ'!BQ51</f>
        <v>4.7666666666666666</v>
      </c>
      <c r="F14" s="66">
        <f>'ส่วนที่ 1ความพึงพอใจงานบริการ'!BQ52</f>
        <v>4.833333333333333</v>
      </c>
      <c r="G14" s="66">
        <f>'ส่วนที่ 1ความพึงพอใจงานบริการ'!BQ53</f>
        <v>4.8055555555555554</v>
      </c>
      <c r="H14" s="25"/>
      <c r="I14" s="19"/>
      <c r="J14" s="371">
        <f>'ส่วนที่ 1ความพึงพอใจงานบริการ'!BQ54</f>
        <v>4.8074074074074078</v>
      </c>
      <c r="K14" s="315"/>
      <c r="L14" s="316"/>
    </row>
    <row r="15" spans="1:12" s="7" customFormat="1" ht="18.75" customHeight="1">
      <c r="A15" s="308">
        <v>7</v>
      </c>
      <c r="B15" s="308">
        <v>22</v>
      </c>
      <c r="C15" s="309" t="s">
        <v>253</v>
      </c>
      <c r="D15" s="66">
        <f>'ส่วนที่ 1ความพึงพอใจงานบริการ'!CC50</f>
        <v>4.2159090909090908</v>
      </c>
      <c r="E15" s="66">
        <f>'ส่วนที่ 1ความพึงพอใจงานบริการ'!CC51</f>
        <v>4.5363636363636362</v>
      </c>
      <c r="F15" s="66">
        <f>'ส่วนที่ 1ความพึงพอใจงานบริการ'!CC52</f>
        <v>4.2727272727272725</v>
      </c>
      <c r="G15" s="66">
        <f>'ส่วนที่ 1ความพึงพอใจงานบริการ'!CC53</f>
        <v>4.3863636363636367</v>
      </c>
      <c r="H15" s="25"/>
      <c r="I15" s="19"/>
      <c r="J15" s="27">
        <f>'ส่วนที่ 1ความพึงพอใจงานบริการ'!CC54</f>
        <v>4.375757575757576</v>
      </c>
      <c r="K15" s="315"/>
      <c r="L15" s="316"/>
    </row>
    <row r="16" spans="1:12" s="7" customFormat="1" ht="18.75" customHeight="1">
      <c r="A16" s="310"/>
      <c r="B16" s="310"/>
      <c r="C16" s="311"/>
      <c r="D16" s="67"/>
      <c r="E16" s="67"/>
      <c r="F16" s="67"/>
      <c r="G16" s="67"/>
      <c r="H16" s="25"/>
      <c r="I16" s="19"/>
      <c r="J16" s="302"/>
      <c r="K16" s="315"/>
      <c r="L16" s="316"/>
    </row>
    <row r="17" spans="1:12" ht="18.75" thickBot="1">
      <c r="A17" s="303" t="s">
        <v>2</v>
      </c>
      <c r="B17" s="304">
        <f>SUM(B9:B16)</f>
        <v>130</v>
      </c>
      <c r="C17" s="375"/>
      <c r="D17" s="375"/>
      <c r="E17" s="375"/>
      <c r="F17" s="375"/>
      <c r="G17" s="30"/>
      <c r="H17" s="30"/>
      <c r="I17" s="31" t="s">
        <v>89</v>
      </c>
      <c r="J17" s="32">
        <f>'ส่วนที่ 1ความพึงพอใจงานบริการ'!CO54</f>
        <v>4.6441025641025639</v>
      </c>
      <c r="K17" s="32">
        <f>J17*100/5</f>
        <v>92.882051282051279</v>
      </c>
      <c r="L17" s="32">
        <v>5</v>
      </c>
    </row>
    <row r="18" spans="1:12" ht="111" customHeight="1" thickTop="1">
      <c r="I18" s="318" t="s">
        <v>75</v>
      </c>
      <c r="J18" s="373" t="s">
        <v>206</v>
      </c>
      <c r="K18" s="373"/>
      <c r="L18" s="373"/>
    </row>
    <row r="19" spans="1:12" ht="72">
      <c r="J19" s="132"/>
      <c r="K19" s="35" t="s">
        <v>76</v>
      </c>
      <c r="L19" s="312">
        <f>85/85*5</f>
        <v>5</v>
      </c>
    </row>
    <row r="20" spans="1:12" ht="21.75" customHeight="1">
      <c r="C20" s="37"/>
      <c r="D20" s="33"/>
      <c r="E20" s="33"/>
      <c r="F20" s="33"/>
      <c r="G20" s="33"/>
      <c r="H20" s="33"/>
      <c r="I20" s="33"/>
      <c r="J20" s="33"/>
    </row>
    <row r="21" spans="1:12" ht="21.75" customHeight="1">
      <c r="C21" s="37"/>
      <c r="D21" s="33"/>
      <c r="E21" s="33"/>
      <c r="F21" s="33"/>
      <c r="G21" s="33"/>
      <c r="H21" s="33"/>
      <c r="I21" s="33"/>
      <c r="J21" s="33"/>
    </row>
    <row r="22" spans="1:12" ht="21.75" customHeight="1">
      <c r="C22" s="37"/>
      <c r="D22" s="33"/>
      <c r="E22" s="33"/>
      <c r="F22" s="33"/>
      <c r="G22" s="33"/>
      <c r="H22" s="33"/>
      <c r="I22" s="33"/>
      <c r="J22" s="33"/>
    </row>
    <row r="23" spans="1:12" ht="21.75" customHeight="1">
      <c r="C23" s="37"/>
      <c r="D23" s="33"/>
      <c r="E23" s="33"/>
      <c r="F23" s="33"/>
      <c r="G23" s="33"/>
      <c r="H23" s="33"/>
      <c r="I23" s="33"/>
      <c r="J23" s="33"/>
    </row>
    <row r="24" spans="1:12" ht="21.75" customHeight="1">
      <c r="C24" s="37"/>
      <c r="D24" s="33"/>
      <c r="E24" s="33"/>
      <c r="F24" s="33"/>
      <c r="G24" s="33"/>
      <c r="H24" s="33"/>
      <c r="I24" s="33"/>
      <c r="J24" s="33"/>
    </row>
    <row r="25" spans="1:12" ht="21.75" customHeight="1">
      <c r="C25" s="37"/>
      <c r="D25" s="33"/>
      <c r="E25" s="33"/>
      <c r="F25" s="33"/>
      <c r="G25" s="33"/>
      <c r="H25" s="33"/>
      <c r="I25" s="33"/>
      <c r="J25" s="33"/>
    </row>
    <row r="26" spans="1:12" ht="27" customHeight="1">
      <c r="A26" s="14" t="s">
        <v>179</v>
      </c>
      <c r="B26" s="14"/>
    </row>
    <row r="27" spans="1:12" s="23" customFormat="1" ht="52.5" customHeight="1">
      <c r="A27" s="36" t="s">
        <v>88</v>
      </c>
      <c r="B27" s="42" t="s">
        <v>90</v>
      </c>
      <c r="C27" s="36" t="s">
        <v>184</v>
      </c>
      <c r="D27" s="177" t="s">
        <v>172</v>
      </c>
      <c r="E27" s="177" t="s">
        <v>175</v>
      </c>
      <c r="F27" s="177" t="s">
        <v>176</v>
      </c>
      <c r="G27" s="177" t="s">
        <v>174</v>
      </c>
      <c r="H27" s="177" t="s">
        <v>173</v>
      </c>
      <c r="I27" s="19"/>
      <c r="J27" s="68" t="s">
        <v>58</v>
      </c>
      <c r="K27" s="22" t="s">
        <v>8</v>
      </c>
      <c r="L27" s="41" t="s">
        <v>59</v>
      </c>
    </row>
    <row r="28" spans="1:12" s="7" customFormat="1" ht="21.95" customHeight="1">
      <c r="A28" s="39">
        <v>1</v>
      </c>
      <c r="B28" s="305">
        <v>32</v>
      </c>
      <c r="C28" s="306" t="s">
        <v>247</v>
      </c>
      <c r="D28" s="24">
        <f>'ส่วนที่ 2 ความเชื่อมั่น'!I59</f>
        <v>4.6375000000000002</v>
      </c>
      <c r="E28" s="24">
        <f>'ส่วนที่ 2 ความเชื่อมั่น'!I60</f>
        <v>4.7578125</v>
      </c>
      <c r="F28" s="24">
        <f>'ส่วนที่ 2 ความเชื่อมั่น'!I61</f>
        <v>4.40625</v>
      </c>
      <c r="G28" s="24">
        <f>'ส่วนที่ 2 ความเชื่อมั่น'!I62</f>
        <v>4.427083333333333</v>
      </c>
      <c r="H28" s="24">
        <f>'ส่วนที่ 2 ความเชื่อมั่น'!I63</f>
        <v>4.4187500000000002</v>
      </c>
      <c r="I28" s="26"/>
      <c r="J28" s="27">
        <f>'ส่วนที่ 2 ความเชื่อมั่น'!I64</f>
        <v>4.5284090909090908</v>
      </c>
      <c r="K28" s="314"/>
      <c r="L28" s="316"/>
    </row>
    <row r="29" spans="1:12" s="7" customFormat="1" ht="21.95" customHeight="1">
      <c r="A29" s="39">
        <v>2</v>
      </c>
      <c r="B29" s="308">
        <v>7</v>
      </c>
      <c r="C29" s="309" t="s">
        <v>248</v>
      </c>
      <c r="D29" s="24">
        <f>'ส่วนที่ 2 ความเชื่อมั่น'!U59</f>
        <v>4.8571428571428568</v>
      </c>
      <c r="E29" s="24">
        <f>'ส่วนที่ 2 ความเชื่อมั่น'!U60</f>
        <v>4.6428571428571432</v>
      </c>
      <c r="F29" s="24">
        <f>'ส่วนที่ 2 ความเชื่อมั่น'!U61</f>
        <v>4.4571428571428573</v>
      </c>
      <c r="G29" s="24">
        <f>'ส่วนที่ 2 ความเชื่อมั่น'!U62</f>
        <v>4.6190476190476186</v>
      </c>
      <c r="H29" s="24">
        <f>'ส่วนที่ 2 ความเชื่อมั่น'!U63</f>
        <v>4.4857142857142858</v>
      </c>
      <c r="I29" s="19"/>
      <c r="J29" s="28">
        <f>'ส่วนที่ 2 ความเชื่อมั่น'!U64</f>
        <v>4.6103896103896105</v>
      </c>
      <c r="K29" s="315"/>
      <c r="L29" s="316"/>
    </row>
    <row r="30" spans="1:12" s="7" customFormat="1" ht="21.95" customHeight="1">
      <c r="A30" s="39">
        <v>3</v>
      </c>
      <c r="B30" s="308">
        <v>4</v>
      </c>
      <c r="C30" s="309" t="s">
        <v>249</v>
      </c>
      <c r="D30" s="24">
        <f>'ส่วนที่ 2 ความเชื่อมั่น'!AG59</f>
        <v>4.95</v>
      </c>
      <c r="E30" s="24">
        <f>'ส่วนที่ 2 ความเชื่อมั่น'!AG60</f>
        <v>4.9375</v>
      </c>
      <c r="F30" s="24">
        <f>'ส่วนที่ 2 ความเชื่อมั่น'!AG61</f>
        <v>4.4000000000000004</v>
      </c>
      <c r="G30" s="24">
        <f>'ส่วนที่ 2 ความเชื่อมั่น'!AG62</f>
        <v>4.416666666666667</v>
      </c>
      <c r="H30" s="24">
        <f>'ส่วนที่ 2 ความเชื่อมั่น'!AG63</f>
        <v>4.4000000000000004</v>
      </c>
      <c r="I30" s="19"/>
      <c r="J30" s="28">
        <f>'ส่วนที่ 2 ความเชื่อมั่น'!AG64</f>
        <v>4.625</v>
      </c>
      <c r="K30" s="315"/>
      <c r="L30" s="316"/>
    </row>
    <row r="31" spans="1:12" s="7" customFormat="1" ht="21.95" customHeight="1">
      <c r="A31" s="39">
        <v>4</v>
      </c>
      <c r="B31" s="308">
        <v>10</v>
      </c>
      <c r="C31" s="309" t="s">
        <v>250</v>
      </c>
      <c r="D31" s="24">
        <f>'ส่วนที่ 2 ความเชื่อมั่น'!AS59</f>
        <v>4.72</v>
      </c>
      <c r="E31" s="24">
        <f>'ส่วนที่ 2 ความเชื่อมั่น'!AS60</f>
        <v>4.6500000000000004</v>
      </c>
      <c r="F31" s="24">
        <f>'ส่วนที่ 2 ความเชื่อมั่น'!AS61</f>
        <v>4.28</v>
      </c>
      <c r="G31" s="66">
        <f>'ส่วนที่ 2 ความเชื่อมั่น'!AS62</f>
        <v>4.5</v>
      </c>
      <c r="H31" s="66">
        <f>'ส่วนที่ 2 ความเชื่อมั่น'!AS63</f>
        <v>4.4400000000000004</v>
      </c>
      <c r="I31" s="19"/>
      <c r="J31" s="29">
        <f>'ส่วนที่ 2 ความเชื่อมั่น'!AS64</f>
        <v>4.5136363636363637</v>
      </c>
      <c r="K31" s="315"/>
      <c r="L31" s="316"/>
    </row>
    <row r="32" spans="1:12" s="7" customFormat="1" ht="21.95" customHeight="1">
      <c r="A32" s="39">
        <v>5</v>
      </c>
      <c r="B32" s="308">
        <v>19</v>
      </c>
      <c r="C32" s="309" t="s">
        <v>251</v>
      </c>
      <c r="D32" s="24">
        <f>+'ส่วนที่ 1ความพึงพอใจงานบริการ'!BE50</f>
        <v>4.8157894736842106</v>
      </c>
      <c r="E32" s="24">
        <f>'ส่วนที่ 2 ความเชื่อมั่น'!BE60</f>
        <v>4.9210526315789478</v>
      </c>
      <c r="F32" s="24">
        <f>'ส่วนที่ 2 ความเชื่อมั่น'!BE61</f>
        <v>4.7473684210526317</v>
      </c>
      <c r="G32" s="66">
        <f>'ส่วนที่ 2 ความเชื่อมั่น'!BE62</f>
        <v>4.9122807017543861</v>
      </c>
      <c r="H32" s="66">
        <f>'ส่วนที่ 2 ความเชื่อมั่น'!BE63</f>
        <v>4.810526315789474</v>
      </c>
      <c r="I32" s="19"/>
      <c r="J32" s="29">
        <f>'ส่วนที่ 2 ความเชื่อมั่น'!BE64</f>
        <v>4.8540669856459333</v>
      </c>
      <c r="K32" s="315"/>
      <c r="L32" s="316"/>
    </row>
    <row r="33" spans="1:12" s="7" customFormat="1" ht="21.95" customHeight="1">
      <c r="A33" s="39">
        <v>6</v>
      </c>
      <c r="B33" s="308">
        <v>36</v>
      </c>
      <c r="C33" s="309" t="s">
        <v>252</v>
      </c>
      <c r="D33" s="24">
        <f>'ส่วนที่ 2 ความเชื่อมั่น'!BQ59</f>
        <v>4.9611111111111112</v>
      </c>
      <c r="E33" s="24">
        <f>'ส่วนที่ 2 ความเชื่อมั่น'!BQ60</f>
        <v>4.916666666666667</v>
      </c>
      <c r="F33" s="24">
        <f>'ส่วนที่ 2 ความเชื่อมั่น'!BQ61</f>
        <v>4.833333333333333</v>
      </c>
      <c r="G33" s="66">
        <f>'ส่วนที่ 2 ความเชื่อมั่น'!BQ62</f>
        <v>4.8703703703703702</v>
      </c>
      <c r="H33" s="66">
        <f>'ส่วนที่ 2 ความเชื่อมั่น'!BQ63</f>
        <v>4.7666666666666666</v>
      </c>
      <c r="I33" s="19"/>
      <c r="J33" s="372">
        <f>'ส่วนที่ 2 ความเชื่อมั่น'!BQ64</f>
        <v>4.8674242424242422</v>
      </c>
      <c r="K33" s="315"/>
      <c r="L33" s="316"/>
    </row>
    <row r="34" spans="1:12" s="7" customFormat="1" ht="21.95" customHeight="1">
      <c r="A34" s="39">
        <v>7</v>
      </c>
      <c r="B34" s="308">
        <v>22</v>
      </c>
      <c r="C34" s="309" t="s">
        <v>253</v>
      </c>
      <c r="D34" s="24">
        <f>'ส่วนที่ 2 ความเชื่อมั่น'!CC59</f>
        <v>4.418181818181818</v>
      </c>
      <c r="E34" s="24">
        <f>'ส่วนที่ 2 ความเชื่อมั่น'!CC60</f>
        <v>4.6136363636363633</v>
      </c>
      <c r="F34" s="24">
        <f>'ส่วนที่ 2 ความเชื่อมั่น'!CC61</f>
        <v>4.372727272727273</v>
      </c>
      <c r="G34" s="66">
        <f>'ส่วนที่ 2 ความเชื่อมั่น'!CC62</f>
        <v>4.333333333333333</v>
      </c>
      <c r="H34" s="66">
        <f>'ส่วนที่ 2 ความเชื่อมั่น'!CC63</f>
        <v>4.3090909090909095</v>
      </c>
      <c r="I34" s="19"/>
      <c r="J34" s="29">
        <f>'ส่วนที่ 2 ความเชื่อมั่น'!CC64</f>
        <v>4.4070247933884295</v>
      </c>
      <c r="K34" s="315"/>
      <c r="L34" s="316"/>
    </row>
    <row r="35" spans="1:12" s="7" customFormat="1" ht="21.95" customHeight="1">
      <c r="A35" s="310"/>
      <c r="B35" s="310"/>
      <c r="C35" s="311"/>
      <c r="D35" s="67"/>
      <c r="E35" s="67"/>
      <c r="F35" s="67"/>
      <c r="G35" s="67"/>
      <c r="H35" s="67"/>
      <c r="I35" s="19"/>
      <c r="J35" s="313"/>
      <c r="K35" s="315"/>
      <c r="L35" s="316"/>
    </row>
    <row r="36" spans="1:12" ht="18.75" thickBot="1">
      <c r="A36" s="303" t="s">
        <v>2</v>
      </c>
      <c r="B36" s="304">
        <f>SUM(B28:B34)</f>
        <v>130</v>
      </c>
      <c r="C36" s="375"/>
      <c r="D36" s="375"/>
      <c r="E36" s="375"/>
      <c r="F36" s="375"/>
      <c r="G36" s="30"/>
      <c r="H36" s="30"/>
      <c r="I36" s="31" t="s">
        <v>89</v>
      </c>
      <c r="J36" s="32">
        <f>'ส่วนที่ 2 ความเชื่อมั่น'!CO64</f>
        <v>4.6555944055944058</v>
      </c>
      <c r="K36" s="32">
        <f>J36*100/5</f>
        <v>93.111888111888121</v>
      </c>
      <c r="L36" s="32">
        <f>L39</f>
        <v>5</v>
      </c>
    </row>
    <row r="37" spans="1:12" ht="18.75" thickTop="1">
      <c r="C37" s="37"/>
      <c r="D37" s="33"/>
      <c r="E37" s="33"/>
      <c r="F37" s="33"/>
      <c r="G37" s="33"/>
      <c r="H37" s="33"/>
      <c r="I37" s="33"/>
      <c r="J37" s="34"/>
    </row>
    <row r="38" spans="1:12" ht="121.5" customHeight="1">
      <c r="I38" s="318" t="s">
        <v>75</v>
      </c>
      <c r="J38" s="373" t="s">
        <v>206</v>
      </c>
      <c r="K38" s="373"/>
      <c r="L38" s="373"/>
    </row>
    <row r="39" spans="1:12" ht="72">
      <c r="K39" s="35" t="s">
        <v>76</v>
      </c>
      <c r="L39" s="312">
        <f>85/85*5</f>
        <v>5</v>
      </c>
    </row>
    <row r="40" spans="1:12" ht="22.5" customHeight="1">
      <c r="K40" s="354"/>
      <c r="L40" s="355"/>
    </row>
    <row r="41" spans="1:12" ht="22.5" customHeight="1">
      <c r="K41" s="354"/>
      <c r="L41" s="355"/>
    </row>
    <row r="42" spans="1:12" ht="22.5" customHeight="1">
      <c r="K42" s="354"/>
      <c r="L42" s="355"/>
    </row>
    <row r="43" spans="1:12" ht="22.5" customHeight="1">
      <c r="K43" s="354"/>
      <c r="L43" s="355"/>
    </row>
    <row r="44" spans="1:12" ht="22.5" customHeight="1">
      <c r="K44" s="354"/>
      <c r="L44" s="355"/>
    </row>
    <row r="45" spans="1:12" ht="22.5" customHeight="1">
      <c r="K45" s="354"/>
      <c r="L45" s="355"/>
    </row>
    <row r="46" spans="1:12" ht="22.5" customHeight="1"/>
    <row r="47" spans="1:12" ht="22.5" customHeight="1" thickBot="1"/>
    <row r="48" spans="1:12" ht="21.75" thickBot="1">
      <c r="C48" s="382" t="s">
        <v>91</v>
      </c>
      <c r="D48" s="384"/>
      <c r="E48" s="385"/>
      <c r="F48" s="386" t="s">
        <v>92</v>
      </c>
      <c r="G48" s="387"/>
    </row>
    <row r="49" spans="2:11" ht="21.75" thickBot="1">
      <c r="C49" s="383"/>
      <c r="D49" s="43" t="s">
        <v>49</v>
      </c>
      <c r="E49" s="44" t="s">
        <v>93</v>
      </c>
      <c r="F49" s="388" t="s">
        <v>94</v>
      </c>
      <c r="G49" s="389"/>
    </row>
    <row r="50" spans="2:11" ht="26.25" customHeight="1">
      <c r="C50" s="45" t="s">
        <v>193</v>
      </c>
      <c r="D50" s="356" t="s">
        <v>113</v>
      </c>
      <c r="E50" s="46">
        <f>+K17</f>
        <v>92.882051282051279</v>
      </c>
      <c r="F50" s="376"/>
      <c r="G50" s="377"/>
    </row>
    <row r="51" spans="2:11" ht="26.25" customHeight="1" thickBot="1">
      <c r="C51" s="47" t="s">
        <v>254</v>
      </c>
      <c r="D51" s="357" t="s">
        <v>204</v>
      </c>
      <c r="E51" s="48">
        <f>+K36</f>
        <v>93.111888111888121</v>
      </c>
      <c r="F51" s="378"/>
      <c r="G51" s="379"/>
    </row>
    <row r="52" spans="2:11" ht="65.25" thickBot="1">
      <c r="C52" s="49" t="s">
        <v>199</v>
      </c>
      <c r="D52" s="50"/>
      <c r="E52" s="51">
        <f>(E50+E51)/2</f>
        <v>92.9969696969697</v>
      </c>
      <c r="F52" s="380">
        <v>5</v>
      </c>
      <c r="G52" s="381"/>
      <c r="I52" s="52"/>
    </row>
    <row r="53" spans="2:11">
      <c r="E53" s="17"/>
      <c r="F53" s="3"/>
      <c r="G53" s="3"/>
      <c r="I53" s="52"/>
    </row>
    <row r="54" spans="2:11">
      <c r="B54" s="52"/>
      <c r="C54" s="3"/>
      <c r="D54" s="3"/>
      <c r="E54" s="7"/>
      <c r="F54" s="3"/>
      <c r="G54" s="3"/>
    </row>
    <row r="55" spans="2:11" ht="23.25">
      <c r="B55" s="53"/>
      <c r="C55" s="54"/>
      <c r="D55" s="54"/>
      <c r="E55" s="55"/>
      <c r="F55" s="54"/>
      <c r="G55" s="54"/>
      <c r="H55" s="52"/>
      <c r="I55" s="52"/>
      <c r="J55" s="52"/>
      <c r="K55" s="52"/>
    </row>
    <row r="56" spans="2:11" ht="23.25">
      <c r="B56" s="53" t="s">
        <v>97</v>
      </c>
      <c r="C56" s="54"/>
      <c r="D56" s="52"/>
      <c r="E56" s="56"/>
      <c r="F56" s="52"/>
      <c r="G56" s="52"/>
      <c r="H56" s="52"/>
      <c r="I56" s="52"/>
      <c r="J56" s="52"/>
      <c r="K56" s="52"/>
    </row>
    <row r="57" spans="2:11" ht="21.75">
      <c r="B57" s="57"/>
      <c r="C57" s="58" t="s">
        <v>98</v>
      </c>
      <c r="D57" s="52" t="s">
        <v>99</v>
      </c>
      <c r="E57" s="59" t="s">
        <v>100</v>
      </c>
      <c r="F57" s="60" t="s">
        <v>101</v>
      </c>
      <c r="G57" s="57"/>
      <c r="H57" s="57"/>
      <c r="I57" s="57"/>
      <c r="J57" s="57"/>
      <c r="K57" s="57"/>
    </row>
    <row r="58" spans="2:11" ht="23.25">
      <c r="B58" s="52"/>
      <c r="C58" s="61" t="s">
        <v>102</v>
      </c>
      <c r="D58" s="62" t="s">
        <v>103</v>
      </c>
      <c r="E58" s="317">
        <f>E52</f>
        <v>92.9969696969697</v>
      </c>
      <c r="F58" s="63">
        <v>5</v>
      </c>
      <c r="G58" s="54"/>
      <c r="H58" s="54"/>
      <c r="I58" s="52"/>
      <c r="J58" s="52"/>
      <c r="K58" s="52"/>
    </row>
    <row r="59" spans="2:11" ht="23.25">
      <c r="B59" s="52"/>
      <c r="C59" s="61" t="s">
        <v>104</v>
      </c>
      <c r="D59" s="62" t="s">
        <v>105</v>
      </c>
      <c r="E59" s="64">
        <v>82.35</v>
      </c>
      <c r="F59" s="65">
        <f xml:space="preserve"> ((E59-80)/5)+4</f>
        <v>4.4699999999999989</v>
      </c>
      <c r="G59" s="54"/>
      <c r="H59" s="54"/>
      <c r="I59" s="52"/>
      <c r="J59" s="52"/>
      <c r="K59" s="52"/>
    </row>
    <row r="60" spans="2:11" ht="23.25">
      <c r="B60" s="52"/>
      <c r="C60" s="61" t="s">
        <v>106</v>
      </c>
      <c r="D60" s="62" t="s">
        <v>107</v>
      </c>
      <c r="E60" s="64">
        <v>76.66</v>
      </c>
      <c r="F60" s="65">
        <f xml:space="preserve"> ((E60-75)/5)+3</f>
        <v>3.3319999999999994</v>
      </c>
      <c r="G60" s="54"/>
      <c r="H60" s="54"/>
      <c r="I60" s="52"/>
      <c r="J60" s="52"/>
      <c r="K60" s="52"/>
    </row>
    <row r="61" spans="2:11" ht="23.25">
      <c r="B61" s="52"/>
      <c r="C61" s="61" t="s">
        <v>108</v>
      </c>
      <c r="D61" s="62" t="s">
        <v>109</v>
      </c>
      <c r="E61" s="64">
        <v>74.44</v>
      </c>
      <c r="F61" s="65">
        <f xml:space="preserve"> ((E61-70)/5)+2</f>
        <v>2.8879999999999995</v>
      </c>
      <c r="G61" s="54"/>
      <c r="H61" s="54"/>
      <c r="I61" s="52"/>
      <c r="J61" s="52"/>
      <c r="K61" s="52"/>
    </row>
    <row r="62" spans="2:11" ht="23.25">
      <c r="B62" s="52"/>
      <c r="C62" s="61" t="s">
        <v>110</v>
      </c>
      <c r="D62" s="62" t="s">
        <v>111</v>
      </c>
      <c r="E62" s="64">
        <v>69.989999999999995</v>
      </c>
      <c r="F62" s="65">
        <f xml:space="preserve"> ((E62-65)/5)+1</f>
        <v>1.9979999999999989</v>
      </c>
      <c r="G62" s="54"/>
      <c r="H62" s="54"/>
      <c r="I62" s="52"/>
      <c r="J62" s="52"/>
      <c r="K62" s="52"/>
    </row>
  </sheetData>
  <mergeCells count="13">
    <mergeCell ref="F50:G51"/>
    <mergeCell ref="F52:G52"/>
    <mergeCell ref="C48:C49"/>
    <mergeCell ref="D48:E48"/>
    <mergeCell ref="F48:G48"/>
    <mergeCell ref="F49:G49"/>
    <mergeCell ref="J38:L38"/>
    <mergeCell ref="J18:L18"/>
    <mergeCell ref="A1:L1"/>
    <mergeCell ref="A3:L3"/>
    <mergeCell ref="C36:F36"/>
    <mergeCell ref="A2:L2"/>
    <mergeCell ref="C17:F17"/>
  </mergeCells>
  <phoneticPr fontId="4" type="noConversion"/>
  <printOptions horizontalCentered="1"/>
  <pageMargins left="0.31496062992125984" right="0.15748031496062992" top="0.15748031496062992" bottom="0.11811023622047245" header="0.23622047244094491" footer="0.35433070866141736"/>
  <pageSetup paperSize="9"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CQ57"/>
  <sheetViews>
    <sheetView topLeftCell="BV46" zoomScaleSheetLayoutView="100" workbookViewId="0">
      <selection activeCell="CG8" sqref="CG8"/>
    </sheetView>
  </sheetViews>
  <sheetFormatPr defaultRowHeight="21.75"/>
  <cols>
    <col min="1" max="1" width="45.140625" style="78" customWidth="1"/>
    <col min="2" max="2" width="4.140625" style="72" customWidth="1"/>
    <col min="3" max="3" width="3.7109375" style="72" customWidth="1"/>
    <col min="4" max="4" width="3.85546875" style="72" customWidth="1"/>
    <col min="5" max="5" width="4.28515625" style="72" customWidth="1"/>
    <col min="6" max="6" width="4.140625" style="72" customWidth="1"/>
    <col min="7" max="7" width="6.140625" style="72" customWidth="1"/>
    <col min="8" max="8" width="5.140625" style="72" customWidth="1"/>
    <col min="9" max="9" width="7.5703125" style="72" customWidth="1"/>
    <col min="10" max="10" width="13" style="72" customWidth="1"/>
    <col min="11" max="11" width="10" style="72" customWidth="1"/>
    <col min="12" max="12" width="3" style="69" customWidth="1"/>
    <col min="13" max="13" width="45.140625" style="78" customWidth="1"/>
    <col min="14" max="18" width="4" style="72" customWidth="1"/>
    <col min="19" max="19" width="6.140625" style="72" customWidth="1"/>
    <col min="20" max="20" width="5" style="72" customWidth="1"/>
    <col min="21" max="21" width="7.28515625" style="72" customWidth="1"/>
    <col min="22" max="22" width="11.140625" style="72" customWidth="1"/>
    <col min="23" max="23" width="9.5703125" style="72" customWidth="1"/>
    <col min="24" max="24" width="2.140625" style="69" customWidth="1"/>
    <col min="25" max="25" width="45.140625" style="78" customWidth="1"/>
    <col min="26" max="26" width="4.140625" style="72" customWidth="1"/>
    <col min="27" max="27" width="3.7109375" style="72" customWidth="1"/>
    <col min="28" max="28" width="3.85546875" style="72" customWidth="1"/>
    <col min="29" max="29" width="4.28515625" style="72" customWidth="1"/>
    <col min="30" max="30" width="4.140625" style="72" customWidth="1"/>
    <col min="31" max="31" width="6.5703125" style="72" customWidth="1"/>
    <col min="32" max="32" width="5" style="72" customWidth="1"/>
    <col min="33" max="33" width="7" style="72" customWidth="1"/>
    <col min="34" max="34" width="9.28515625" style="72" customWidth="1"/>
    <col min="35" max="35" width="10.85546875" style="72" customWidth="1"/>
    <col min="36" max="36" width="2" style="69" customWidth="1"/>
    <col min="37" max="37" width="45.140625" style="78" customWidth="1"/>
    <col min="38" max="38" width="4.140625" style="72" customWidth="1"/>
    <col min="39" max="39" width="4.5703125" style="72" customWidth="1"/>
    <col min="40" max="40" width="3.85546875" style="72" customWidth="1"/>
    <col min="41" max="41" width="4.28515625" style="72" customWidth="1"/>
    <col min="42" max="42" width="4.140625" style="72" customWidth="1"/>
    <col min="43" max="43" width="5.5703125" style="72" customWidth="1"/>
    <col min="44" max="44" width="5" style="72" customWidth="1"/>
    <col min="45" max="45" width="7" style="72" customWidth="1"/>
    <col min="46" max="46" width="9.28515625" style="72" customWidth="1"/>
    <col min="47" max="47" width="10.85546875" style="72" customWidth="1"/>
    <col min="48" max="48" width="2.5703125" style="69" customWidth="1"/>
    <col min="49" max="49" width="45.140625" style="78" customWidth="1"/>
    <col min="50" max="50" width="4.140625" style="72" customWidth="1"/>
    <col min="51" max="51" width="4.28515625" style="72" customWidth="1"/>
    <col min="52" max="52" width="3.85546875" style="72" customWidth="1"/>
    <col min="53" max="53" width="4.28515625" style="72" customWidth="1"/>
    <col min="54" max="54" width="4.140625" style="72" customWidth="1"/>
    <col min="55" max="55" width="6" style="72" customWidth="1"/>
    <col min="56" max="56" width="5" style="72" customWidth="1"/>
    <col min="57" max="57" width="7" style="72" customWidth="1"/>
    <col min="58" max="58" width="9.28515625" style="72" customWidth="1"/>
    <col min="59" max="59" width="10.85546875" style="72" customWidth="1"/>
    <col min="60" max="60" width="2.5703125" style="69" customWidth="1"/>
    <col min="61" max="61" width="45.140625" style="78" customWidth="1"/>
    <col min="62" max="62" width="4.140625" style="72" customWidth="1"/>
    <col min="63" max="63" width="4.28515625" style="72" customWidth="1"/>
    <col min="64" max="64" width="3.85546875" style="72" customWidth="1"/>
    <col min="65" max="65" width="4.28515625" style="72" customWidth="1"/>
    <col min="66" max="66" width="4.140625" style="72" customWidth="1"/>
    <col min="67" max="67" width="5.5703125" style="72" customWidth="1"/>
    <col min="68" max="68" width="5" style="72" customWidth="1"/>
    <col min="69" max="69" width="7" style="72" customWidth="1"/>
    <col min="70" max="70" width="9.28515625" style="72" customWidth="1"/>
    <col min="71" max="71" width="10.85546875" style="72" customWidth="1"/>
    <col min="72" max="72" width="2.85546875" style="73" customWidth="1"/>
    <col min="73" max="73" width="45.140625" style="78" customWidth="1"/>
    <col min="74" max="74" width="4.140625" style="72" customWidth="1"/>
    <col min="75" max="75" width="3.7109375" style="72" customWidth="1"/>
    <col min="76" max="76" width="3.85546875" style="72" customWidth="1"/>
    <col min="77" max="77" width="4.28515625" style="72" customWidth="1"/>
    <col min="78" max="78" width="4.140625" style="72" customWidth="1"/>
    <col min="79" max="79" width="5.5703125" style="72" customWidth="1"/>
    <col min="80" max="80" width="5" style="72" customWidth="1"/>
    <col min="81" max="81" width="7" style="72" customWidth="1"/>
    <col min="82" max="82" width="9.28515625" style="72" customWidth="1"/>
    <col min="83" max="83" width="10.85546875" style="72" customWidth="1"/>
    <col min="84" max="84" width="2.28515625" style="73" customWidth="1"/>
    <col min="85" max="85" width="45.85546875" style="187" customWidth="1"/>
    <col min="86" max="90" width="4" style="187" customWidth="1"/>
    <col min="91" max="91" width="5.5703125" style="187" customWidth="1"/>
    <col min="92" max="92" width="5.140625" style="187" customWidth="1"/>
    <col min="93" max="93" width="7.42578125" style="187" customWidth="1"/>
    <col min="94" max="94" width="11.85546875" style="72" customWidth="1"/>
    <col min="95" max="95" width="9.28515625" style="72" customWidth="1"/>
    <col min="96" max="16384" width="9.140625" style="69"/>
  </cols>
  <sheetData>
    <row r="1" spans="1:95">
      <c r="A1" s="404" t="s">
        <v>194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M1" s="404" t="s">
        <v>194</v>
      </c>
      <c r="N1" s="404"/>
      <c r="O1" s="404"/>
      <c r="P1" s="404"/>
      <c r="Q1" s="404"/>
      <c r="R1" s="404"/>
      <c r="S1" s="404"/>
      <c r="T1" s="404"/>
      <c r="U1" s="404"/>
      <c r="V1" s="404"/>
      <c r="W1" s="404"/>
      <c r="Y1" s="404" t="s">
        <v>194</v>
      </c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K1" s="404" t="s">
        <v>194</v>
      </c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W1" s="404" t="s">
        <v>194</v>
      </c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I1" s="404" t="s">
        <v>194</v>
      </c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70"/>
      <c r="BU1" s="404" t="s">
        <v>194</v>
      </c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70"/>
      <c r="CG1" s="404" t="s">
        <v>194</v>
      </c>
      <c r="CH1" s="404"/>
      <c r="CI1" s="404"/>
      <c r="CJ1" s="404"/>
      <c r="CK1" s="404"/>
      <c r="CL1" s="404"/>
      <c r="CM1" s="404"/>
      <c r="CN1" s="404"/>
      <c r="CO1" s="404"/>
      <c r="CP1" s="404"/>
      <c r="CQ1" s="404"/>
    </row>
    <row r="2" spans="1:95">
      <c r="A2" s="404" t="s">
        <v>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M2" s="404" t="s">
        <v>0</v>
      </c>
      <c r="N2" s="404"/>
      <c r="O2" s="404"/>
      <c r="P2" s="404"/>
      <c r="Q2" s="404"/>
      <c r="R2" s="404"/>
      <c r="S2" s="404"/>
      <c r="T2" s="404"/>
      <c r="U2" s="404"/>
      <c r="V2" s="404"/>
      <c r="W2" s="404"/>
      <c r="Y2" s="404" t="s">
        <v>0</v>
      </c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K2" s="404" t="s">
        <v>0</v>
      </c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W2" s="404" t="s">
        <v>0</v>
      </c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I2" s="404" t="s">
        <v>0</v>
      </c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70"/>
      <c r="BU2" s="404" t="s">
        <v>0</v>
      </c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70"/>
      <c r="CG2" s="404" t="s">
        <v>0</v>
      </c>
      <c r="CH2" s="404"/>
      <c r="CI2" s="404"/>
      <c r="CJ2" s="404"/>
      <c r="CK2" s="404"/>
      <c r="CL2" s="404"/>
      <c r="CM2" s="404"/>
      <c r="CN2" s="404"/>
      <c r="CO2" s="404"/>
      <c r="CP2" s="404"/>
      <c r="CQ2" s="404"/>
    </row>
    <row r="3" spans="1:95">
      <c r="A3" s="71" t="s">
        <v>177</v>
      </c>
      <c r="M3" s="71" t="s">
        <v>177</v>
      </c>
      <c r="Y3" s="71" t="s">
        <v>177</v>
      </c>
      <c r="AK3" s="71" t="s">
        <v>177</v>
      </c>
      <c r="AW3" s="71" t="s">
        <v>177</v>
      </c>
      <c r="BI3" s="71" t="s">
        <v>177</v>
      </c>
      <c r="BU3" s="71" t="s">
        <v>177</v>
      </c>
      <c r="CG3" s="71" t="s">
        <v>177</v>
      </c>
      <c r="CH3" s="78"/>
      <c r="CI3" s="78"/>
      <c r="CJ3" s="78"/>
      <c r="CK3" s="78"/>
      <c r="CL3" s="78"/>
      <c r="CM3" s="78"/>
      <c r="CN3" s="78"/>
      <c r="CO3" s="78"/>
      <c r="CP3" s="78"/>
      <c r="CQ3" s="78"/>
    </row>
    <row r="4" spans="1:95" ht="28.5" customHeight="1">
      <c r="A4" s="71" t="s">
        <v>197</v>
      </c>
      <c r="B4" s="74"/>
      <c r="D4" s="75"/>
      <c r="E4" s="75"/>
      <c r="F4" s="75"/>
      <c r="G4" s="75"/>
      <c r="H4" s="75"/>
      <c r="I4" s="75"/>
      <c r="J4" s="76"/>
      <c r="M4" s="71" t="s">
        <v>209</v>
      </c>
      <c r="N4" s="74"/>
      <c r="P4" s="75"/>
      <c r="Q4" s="75"/>
      <c r="R4" s="75"/>
      <c r="S4" s="75"/>
      <c r="T4" s="75"/>
      <c r="U4" s="75"/>
      <c r="V4" s="76"/>
      <c r="Y4" s="71" t="s">
        <v>226</v>
      </c>
      <c r="Z4" s="74"/>
      <c r="AB4" s="75"/>
      <c r="AC4" s="75"/>
      <c r="AD4" s="75"/>
      <c r="AE4" s="75"/>
      <c r="AF4" s="75"/>
      <c r="AG4" s="75"/>
      <c r="AH4" s="76"/>
      <c r="AK4" s="71" t="s">
        <v>231</v>
      </c>
      <c r="AL4" s="74"/>
      <c r="AN4" s="75"/>
      <c r="AO4" s="75"/>
      <c r="AP4" s="75"/>
      <c r="AQ4" s="75"/>
      <c r="AR4" s="75"/>
      <c r="AS4" s="75"/>
      <c r="AT4" s="76"/>
      <c r="AW4" s="71" t="s">
        <v>235</v>
      </c>
      <c r="AX4" s="74"/>
      <c r="AZ4" s="75"/>
      <c r="BA4" s="75"/>
      <c r="BB4" s="75"/>
      <c r="BC4" s="75"/>
      <c r="BD4" s="75"/>
      <c r="BE4" s="75"/>
      <c r="BF4" s="76"/>
      <c r="BI4" s="71" t="s">
        <v>255</v>
      </c>
      <c r="BJ4" s="74"/>
      <c r="BL4" s="75"/>
      <c r="BM4" s="75"/>
      <c r="BN4" s="75"/>
      <c r="BO4" s="75"/>
      <c r="BP4" s="75"/>
      <c r="BQ4" s="75"/>
      <c r="BR4" s="76"/>
      <c r="BU4" s="71" t="s">
        <v>239</v>
      </c>
      <c r="BV4" s="74"/>
      <c r="BX4" s="75"/>
      <c r="BY4" s="75"/>
      <c r="BZ4" s="75"/>
      <c r="CA4" s="75"/>
      <c r="CB4" s="75"/>
      <c r="CC4" s="75"/>
      <c r="CD4" s="76"/>
      <c r="CG4" s="71" t="s">
        <v>242</v>
      </c>
      <c r="CH4" s="77"/>
      <c r="CI4" s="78"/>
      <c r="CJ4" s="202"/>
      <c r="CK4" s="202"/>
      <c r="CL4" s="202"/>
      <c r="CM4" s="202"/>
      <c r="CN4" s="202"/>
      <c r="CO4" s="202"/>
      <c r="CP4" s="203"/>
      <c r="CQ4" s="78"/>
    </row>
    <row r="5" spans="1:95">
      <c r="A5" s="204" t="s">
        <v>201</v>
      </c>
      <c r="M5" s="71" t="s">
        <v>208</v>
      </c>
      <c r="Y5" s="71" t="s">
        <v>225</v>
      </c>
      <c r="AK5" s="71" t="s">
        <v>232</v>
      </c>
      <c r="AW5" s="204" t="s">
        <v>236</v>
      </c>
      <c r="BI5" s="71" t="s">
        <v>256</v>
      </c>
      <c r="BU5" s="71" t="s">
        <v>240</v>
      </c>
      <c r="CG5" s="71" t="s">
        <v>257</v>
      </c>
      <c r="CH5" s="78"/>
      <c r="CI5" s="78"/>
      <c r="CJ5" s="78"/>
      <c r="CK5" s="78"/>
      <c r="CL5" s="78"/>
      <c r="CM5" s="78"/>
      <c r="CN5" s="78"/>
      <c r="CO5" s="78"/>
      <c r="CP5" s="78"/>
      <c r="CQ5" s="78"/>
    </row>
    <row r="6" spans="1:95">
      <c r="A6" s="77" t="s">
        <v>180</v>
      </c>
      <c r="M6" s="77" t="s">
        <v>180</v>
      </c>
      <c r="Y6" s="77" t="s">
        <v>180</v>
      </c>
      <c r="AK6" s="77" t="s">
        <v>180</v>
      </c>
      <c r="AW6" s="77" t="s">
        <v>180</v>
      </c>
      <c r="BI6" s="77" t="s">
        <v>180</v>
      </c>
      <c r="BU6" s="77" t="s">
        <v>180</v>
      </c>
      <c r="CG6" s="77" t="s">
        <v>180</v>
      </c>
      <c r="CH6" s="78"/>
      <c r="CI6" s="78"/>
      <c r="CJ6" s="78"/>
      <c r="CK6" s="78"/>
      <c r="CL6" s="78"/>
      <c r="CM6" s="78"/>
      <c r="CN6" s="78"/>
      <c r="CO6" s="78"/>
      <c r="CP6" s="78"/>
      <c r="CQ6" s="78"/>
    </row>
    <row r="7" spans="1:95" ht="7.5" customHeight="1"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</row>
    <row r="8" spans="1:95">
      <c r="A8" s="77" t="s">
        <v>87</v>
      </c>
      <c r="M8" s="77" t="s">
        <v>87</v>
      </c>
      <c r="Y8" s="77" t="s">
        <v>87</v>
      </c>
      <c r="AK8" s="77" t="s">
        <v>87</v>
      </c>
      <c r="AW8" s="77" t="s">
        <v>87</v>
      </c>
      <c r="BI8" s="77" t="s">
        <v>87</v>
      </c>
      <c r="BU8" s="77" t="s">
        <v>87</v>
      </c>
      <c r="CG8" s="77" t="s">
        <v>87</v>
      </c>
      <c r="CH8" s="78"/>
      <c r="CI8" s="78"/>
      <c r="CJ8" s="78"/>
      <c r="CK8" s="78"/>
      <c r="CL8" s="78"/>
      <c r="CM8" s="78"/>
      <c r="CN8" s="78"/>
      <c r="CO8" s="78"/>
      <c r="CP8" s="78"/>
      <c r="CQ8" s="78"/>
    </row>
    <row r="9" spans="1:95">
      <c r="A9" s="77" t="s">
        <v>78</v>
      </c>
      <c r="M9" s="77" t="s">
        <v>78</v>
      </c>
      <c r="Y9" s="77" t="s">
        <v>78</v>
      </c>
      <c r="AK9" s="77" t="s">
        <v>78</v>
      </c>
      <c r="AW9" s="77" t="s">
        <v>78</v>
      </c>
      <c r="BI9" s="77" t="s">
        <v>78</v>
      </c>
      <c r="BU9" s="77" t="s">
        <v>78</v>
      </c>
      <c r="CG9" s="77" t="s">
        <v>78</v>
      </c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5">
      <c r="A10" s="78" t="s">
        <v>79</v>
      </c>
      <c r="M10" s="78" t="s">
        <v>79</v>
      </c>
      <c r="Y10" s="78" t="s">
        <v>79</v>
      </c>
      <c r="AK10" s="78" t="s">
        <v>79</v>
      </c>
      <c r="AW10" s="78" t="s">
        <v>79</v>
      </c>
      <c r="BI10" s="78" t="s">
        <v>79</v>
      </c>
      <c r="BU10" s="78" t="s">
        <v>79</v>
      </c>
      <c r="CG10" s="78" t="s">
        <v>79</v>
      </c>
      <c r="CH10" s="78"/>
      <c r="CI10" s="78"/>
      <c r="CJ10" s="78"/>
      <c r="CK10" s="78"/>
      <c r="CL10" s="78"/>
      <c r="CM10" s="78"/>
      <c r="CN10" s="78"/>
      <c r="CO10" s="78"/>
      <c r="CP10" s="78"/>
      <c r="CQ10" s="78"/>
    </row>
    <row r="11" spans="1:95" ht="9" customHeight="1" thickBot="1"/>
    <row r="12" spans="1:95" ht="25.5" customHeight="1">
      <c r="A12" s="390" t="s">
        <v>80</v>
      </c>
      <c r="B12" s="392" t="s">
        <v>1</v>
      </c>
      <c r="C12" s="393"/>
      <c r="D12" s="393"/>
      <c r="E12" s="393"/>
      <c r="F12" s="394"/>
      <c r="G12" s="395" t="s">
        <v>81</v>
      </c>
      <c r="H12" s="397" t="s">
        <v>2</v>
      </c>
      <c r="I12" s="399" t="s">
        <v>5</v>
      </c>
      <c r="J12" s="400"/>
      <c r="K12" s="401"/>
      <c r="M12" s="390" t="s">
        <v>80</v>
      </c>
      <c r="N12" s="392" t="s">
        <v>1</v>
      </c>
      <c r="O12" s="393"/>
      <c r="P12" s="393"/>
      <c r="Q12" s="393"/>
      <c r="R12" s="394"/>
      <c r="S12" s="395" t="s">
        <v>81</v>
      </c>
      <c r="T12" s="397" t="s">
        <v>2</v>
      </c>
      <c r="U12" s="399" t="s">
        <v>5</v>
      </c>
      <c r="V12" s="400"/>
      <c r="W12" s="401"/>
      <c r="Y12" s="390" t="s">
        <v>80</v>
      </c>
      <c r="Z12" s="392" t="s">
        <v>1</v>
      </c>
      <c r="AA12" s="393"/>
      <c r="AB12" s="393"/>
      <c r="AC12" s="393"/>
      <c r="AD12" s="394"/>
      <c r="AE12" s="395" t="s">
        <v>81</v>
      </c>
      <c r="AF12" s="397" t="s">
        <v>2</v>
      </c>
      <c r="AG12" s="399" t="s">
        <v>5</v>
      </c>
      <c r="AH12" s="400"/>
      <c r="AI12" s="401"/>
      <c r="AK12" s="390" t="s">
        <v>80</v>
      </c>
      <c r="AL12" s="392" t="s">
        <v>1</v>
      </c>
      <c r="AM12" s="393"/>
      <c r="AN12" s="393"/>
      <c r="AO12" s="393"/>
      <c r="AP12" s="394"/>
      <c r="AQ12" s="395" t="s">
        <v>81</v>
      </c>
      <c r="AR12" s="397" t="s">
        <v>2</v>
      </c>
      <c r="AS12" s="399" t="s">
        <v>5</v>
      </c>
      <c r="AT12" s="400"/>
      <c r="AU12" s="401"/>
      <c r="AW12" s="390" t="s">
        <v>80</v>
      </c>
      <c r="AX12" s="392" t="s">
        <v>1</v>
      </c>
      <c r="AY12" s="393"/>
      <c r="AZ12" s="393"/>
      <c r="BA12" s="393"/>
      <c r="BB12" s="394"/>
      <c r="BC12" s="395" t="s">
        <v>81</v>
      </c>
      <c r="BD12" s="397" t="s">
        <v>2</v>
      </c>
      <c r="BE12" s="399" t="s">
        <v>5</v>
      </c>
      <c r="BF12" s="400"/>
      <c r="BG12" s="401"/>
      <c r="BI12" s="390" t="s">
        <v>80</v>
      </c>
      <c r="BJ12" s="392" t="s">
        <v>1</v>
      </c>
      <c r="BK12" s="393"/>
      <c r="BL12" s="393"/>
      <c r="BM12" s="393"/>
      <c r="BN12" s="394"/>
      <c r="BO12" s="395" t="s">
        <v>81</v>
      </c>
      <c r="BP12" s="397" t="s">
        <v>2</v>
      </c>
      <c r="BQ12" s="399" t="s">
        <v>5</v>
      </c>
      <c r="BR12" s="400"/>
      <c r="BS12" s="401"/>
      <c r="BT12" s="79"/>
      <c r="BU12" s="390" t="s">
        <v>80</v>
      </c>
      <c r="BV12" s="392" t="s">
        <v>1</v>
      </c>
      <c r="BW12" s="393"/>
      <c r="BX12" s="393"/>
      <c r="BY12" s="393"/>
      <c r="BZ12" s="394"/>
      <c r="CA12" s="395" t="s">
        <v>81</v>
      </c>
      <c r="CB12" s="397" t="s">
        <v>2</v>
      </c>
      <c r="CC12" s="399" t="s">
        <v>5</v>
      </c>
      <c r="CD12" s="400"/>
      <c r="CE12" s="401"/>
      <c r="CF12" s="79"/>
      <c r="CG12" s="405" t="s">
        <v>80</v>
      </c>
      <c r="CH12" s="407" t="s">
        <v>1</v>
      </c>
      <c r="CI12" s="408"/>
      <c r="CJ12" s="408"/>
      <c r="CK12" s="408"/>
      <c r="CL12" s="408"/>
      <c r="CM12" s="409" t="s">
        <v>81</v>
      </c>
      <c r="CN12" s="411" t="s">
        <v>2</v>
      </c>
      <c r="CO12" s="413" t="s">
        <v>5</v>
      </c>
      <c r="CP12" s="413"/>
      <c r="CQ12" s="414"/>
    </row>
    <row r="13" spans="1:95" ht="25.5" customHeight="1" thickBot="1">
      <c r="A13" s="391"/>
      <c r="B13" s="80">
        <v>5</v>
      </c>
      <c r="C13" s="81">
        <v>4</v>
      </c>
      <c r="D13" s="81">
        <v>3</v>
      </c>
      <c r="E13" s="81">
        <v>2</v>
      </c>
      <c r="F13" s="81">
        <v>1</v>
      </c>
      <c r="G13" s="396"/>
      <c r="H13" s="398"/>
      <c r="I13" s="82" t="s">
        <v>47</v>
      </c>
      <c r="J13" s="83" t="s">
        <v>49</v>
      </c>
      <c r="K13" s="84" t="s">
        <v>48</v>
      </c>
      <c r="M13" s="391"/>
      <c r="N13" s="80">
        <v>5</v>
      </c>
      <c r="O13" s="81">
        <v>4</v>
      </c>
      <c r="P13" s="81">
        <v>3</v>
      </c>
      <c r="Q13" s="81">
        <v>2</v>
      </c>
      <c r="R13" s="81">
        <v>1</v>
      </c>
      <c r="S13" s="396"/>
      <c r="T13" s="398"/>
      <c r="U13" s="82" t="s">
        <v>47</v>
      </c>
      <c r="V13" s="83" t="s">
        <v>49</v>
      </c>
      <c r="W13" s="84" t="s">
        <v>48</v>
      </c>
      <c r="Y13" s="391"/>
      <c r="Z13" s="80">
        <v>5</v>
      </c>
      <c r="AA13" s="81">
        <v>4</v>
      </c>
      <c r="AB13" s="81">
        <v>3</v>
      </c>
      <c r="AC13" s="81">
        <v>2</v>
      </c>
      <c r="AD13" s="81">
        <v>1</v>
      </c>
      <c r="AE13" s="396"/>
      <c r="AF13" s="398"/>
      <c r="AG13" s="82" t="s">
        <v>47</v>
      </c>
      <c r="AH13" s="83" t="s">
        <v>49</v>
      </c>
      <c r="AI13" s="84" t="s">
        <v>48</v>
      </c>
      <c r="AK13" s="391"/>
      <c r="AL13" s="80">
        <v>5</v>
      </c>
      <c r="AM13" s="81">
        <v>4</v>
      </c>
      <c r="AN13" s="81">
        <v>3</v>
      </c>
      <c r="AO13" s="81">
        <v>2</v>
      </c>
      <c r="AP13" s="81">
        <v>1</v>
      </c>
      <c r="AQ13" s="396"/>
      <c r="AR13" s="398"/>
      <c r="AS13" s="82" t="s">
        <v>47</v>
      </c>
      <c r="AT13" s="83" t="s">
        <v>49</v>
      </c>
      <c r="AU13" s="84" t="s">
        <v>48</v>
      </c>
      <c r="AW13" s="391"/>
      <c r="AX13" s="80">
        <v>5</v>
      </c>
      <c r="AY13" s="81">
        <v>4</v>
      </c>
      <c r="AZ13" s="81">
        <v>3</v>
      </c>
      <c r="BA13" s="81">
        <v>2</v>
      </c>
      <c r="BB13" s="81">
        <v>1</v>
      </c>
      <c r="BC13" s="396"/>
      <c r="BD13" s="398"/>
      <c r="BE13" s="82" t="s">
        <v>47</v>
      </c>
      <c r="BF13" s="83" t="s">
        <v>49</v>
      </c>
      <c r="BG13" s="84" t="s">
        <v>48</v>
      </c>
      <c r="BI13" s="391"/>
      <c r="BJ13" s="80">
        <v>5</v>
      </c>
      <c r="BK13" s="81">
        <v>4</v>
      </c>
      <c r="BL13" s="81">
        <v>3</v>
      </c>
      <c r="BM13" s="81">
        <v>2</v>
      </c>
      <c r="BN13" s="81">
        <v>1</v>
      </c>
      <c r="BO13" s="396"/>
      <c r="BP13" s="398"/>
      <c r="BQ13" s="82" t="s">
        <v>47</v>
      </c>
      <c r="BR13" s="83" t="s">
        <v>49</v>
      </c>
      <c r="BS13" s="84" t="s">
        <v>48</v>
      </c>
      <c r="BT13" s="85"/>
      <c r="BU13" s="391"/>
      <c r="BV13" s="80">
        <v>5</v>
      </c>
      <c r="BW13" s="81">
        <v>4</v>
      </c>
      <c r="BX13" s="81">
        <v>3</v>
      </c>
      <c r="BY13" s="81">
        <v>2</v>
      </c>
      <c r="BZ13" s="81">
        <v>1</v>
      </c>
      <c r="CA13" s="396"/>
      <c r="CB13" s="398"/>
      <c r="CC13" s="82" t="s">
        <v>47</v>
      </c>
      <c r="CD13" s="83" t="s">
        <v>49</v>
      </c>
      <c r="CE13" s="84" t="s">
        <v>48</v>
      </c>
      <c r="CF13" s="85"/>
      <c r="CG13" s="406"/>
      <c r="CH13" s="189">
        <v>5</v>
      </c>
      <c r="CI13" s="190">
        <v>4</v>
      </c>
      <c r="CJ13" s="190">
        <v>3</v>
      </c>
      <c r="CK13" s="190">
        <v>2</v>
      </c>
      <c r="CL13" s="190">
        <v>1</v>
      </c>
      <c r="CM13" s="410"/>
      <c r="CN13" s="412"/>
      <c r="CO13" s="82" t="s">
        <v>47</v>
      </c>
      <c r="CP13" s="83" t="s">
        <v>49</v>
      </c>
      <c r="CQ13" s="84" t="s">
        <v>48</v>
      </c>
    </row>
    <row r="14" spans="1:95" ht="26.25" customHeight="1">
      <c r="A14" s="135" t="s">
        <v>114</v>
      </c>
      <c r="B14" s="98"/>
      <c r="C14" s="12"/>
      <c r="D14" s="12"/>
      <c r="E14" s="12"/>
      <c r="F14" s="12"/>
      <c r="G14" s="11"/>
      <c r="H14" s="12"/>
      <c r="I14" s="99"/>
      <c r="J14" s="100"/>
      <c r="K14" s="101"/>
      <c r="M14" s="135" t="s">
        <v>114</v>
      </c>
      <c r="N14" s="98"/>
      <c r="O14" s="199"/>
      <c r="P14" s="199"/>
      <c r="Q14" s="199"/>
      <c r="R14" s="199"/>
      <c r="S14" s="200"/>
      <c r="T14" s="199"/>
      <c r="U14" s="99"/>
      <c r="V14" s="100"/>
      <c r="W14" s="101"/>
      <c r="Y14" s="135" t="s">
        <v>114</v>
      </c>
      <c r="Z14" s="98"/>
      <c r="AA14" s="199"/>
      <c r="AB14" s="199"/>
      <c r="AC14" s="199"/>
      <c r="AD14" s="199"/>
      <c r="AE14" s="200"/>
      <c r="AF14" s="199"/>
      <c r="AG14" s="99"/>
      <c r="AH14" s="100"/>
      <c r="AI14" s="101"/>
      <c r="AK14" s="135" t="s">
        <v>114</v>
      </c>
      <c r="AL14" s="98"/>
      <c r="AM14" s="12"/>
      <c r="AN14" s="12"/>
      <c r="AO14" s="12"/>
      <c r="AP14" s="12"/>
      <c r="AQ14" s="11"/>
      <c r="AR14" s="12"/>
      <c r="AS14" s="99"/>
      <c r="AT14" s="100"/>
      <c r="AU14" s="101"/>
      <c r="AW14" s="135" t="s">
        <v>114</v>
      </c>
      <c r="AX14" s="98"/>
      <c r="AY14" s="199"/>
      <c r="AZ14" s="199"/>
      <c r="BA14" s="199"/>
      <c r="BB14" s="199"/>
      <c r="BC14" s="200"/>
      <c r="BD14" s="199"/>
      <c r="BE14" s="99"/>
      <c r="BF14" s="100"/>
      <c r="BG14" s="101"/>
      <c r="BI14" s="135" t="s">
        <v>114</v>
      </c>
      <c r="BJ14" s="98"/>
      <c r="BK14" s="359"/>
      <c r="BL14" s="359"/>
      <c r="BM14" s="359"/>
      <c r="BN14" s="359"/>
      <c r="BO14" s="358"/>
      <c r="BP14" s="359"/>
      <c r="BQ14" s="99"/>
      <c r="BR14" s="100"/>
      <c r="BS14" s="101"/>
      <c r="BT14" s="102"/>
      <c r="BU14" s="135" t="s">
        <v>114</v>
      </c>
      <c r="BV14" s="98"/>
      <c r="BW14" s="12"/>
      <c r="BX14" s="12"/>
      <c r="BY14" s="12"/>
      <c r="BZ14" s="12"/>
      <c r="CA14" s="11"/>
      <c r="CB14" s="12"/>
      <c r="CC14" s="99"/>
      <c r="CD14" s="100"/>
      <c r="CE14" s="101"/>
      <c r="CF14" s="102"/>
      <c r="CG14" s="211" t="s">
        <v>114</v>
      </c>
      <c r="CH14" s="212"/>
      <c r="CI14" s="213"/>
      <c r="CJ14" s="213"/>
      <c r="CK14" s="213"/>
      <c r="CL14" s="213"/>
      <c r="CM14" s="213"/>
      <c r="CN14" s="213"/>
      <c r="CO14" s="213"/>
      <c r="CP14" s="214"/>
      <c r="CQ14" s="215"/>
    </row>
    <row r="15" spans="1:95" ht="23.25" customHeight="1">
      <c r="A15" s="103" t="s">
        <v>41</v>
      </c>
      <c r="B15" s="86">
        <v>10</v>
      </c>
      <c r="C15" s="87">
        <v>19</v>
      </c>
      <c r="D15" s="87">
        <v>3</v>
      </c>
      <c r="E15" s="87">
        <v>0</v>
      </c>
      <c r="F15" s="87">
        <v>0</v>
      </c>
      <c r="G15" s="87">
        <v>0</v>
      </c>
      <c r="H15" s="87">
        <f>SUM(B15:G15)</f>
        <v>32</v>
      </c>
      <c r="I15" s="88"/>
      <c r="J15" s="89"/>
      <c r="K15" s="90"/>
      <c r="M15" s="103" t="s">
        <v>41</v>
      </c>
      <c r="N15" s="86">
        <v>2</v>
      </c>
      <c r="O15" s="87">
        <v>5</v>
      </c>
      <c r="P15" s="87">
        <v>0</v>
      </c>
      <c r="Q15" s="87">
        <v>0</v>
      </c>
      <c r="R15" s="87">
        <v>0</v>
      </c>
      <c r="S15" s="87">
        <v>0</v>
      </c>
      <c r="T15" s="87">
        <f>SUM(N15:S15)</f>
        <v>7</v>
      </c>
      <c r="U15" s="88"/>
      <c r="V15" s="89"/>
      <c r="W15" s="90"/>
      <c r="Y15" s="103" t="s">
        <v>41</v>
      </c>
      <c r="Z15" s="86">
        <v>1</v>
      </c>
      <c r="AA15" s="87">
        <v>3</v>
      </c>
      <c r="AB15" s="87">
        <v>0</v>
      </c>
      <c r="AC15" s="87">
        <v>0</v>
      </c>
      <c r="AD15" s="87">
        <v>0</v>
      </c>
      <c r="AE15" s="87">
        <v>0</v>
      </c>
      <c r="AF15" s="87">
        <f>SUM(Z15:AE15)</f>
        <v>4</v>
      </c>
      <c r="AG15" s="88"/>
      <c r="AH15" s="89"/>
      <c r="AI15" s="90"/>
      <c r="AK15" s="103" t="s">
        <v>41</v>
      </c>
      <c r="AL15" s="86">
        <v>4</v>
      </c>
      <c r="AM15" s="87">
        <v>6</v>
      </c>
      <c r="AN15" s="87">
        <v>0</v>
      </c>
      <c r="AO15" s="87">
        <v>0</v>
      </c>
      <c r="AP15" s="87">
        <v>0</v>
      </c>
      <c r="AQ15" s="87">
        <v>0</v>
      </c>
      <c r="AR15" s="87">
        <f>SUM(AL15:AQ15)</f>
        <v>10</v>
      </c>
      <c r="AS15" s="88"/>
      <c r="AT15" s="89"/>
      <c r="AU15" s="90"/>
      <c r="AW15" s="103" t="s">
        <v>41</v>
      </c>
      <c r="AX15" s="86">
        <v>16</v>
      </c>
      <c r="AY15" s="87">
        <v>3</v>
      </c>
      <c r="AZ15" s="87">
        <v>0</v>
      </c>
      <c r="BA15" s="87">
        <v>0</v>
      </c>
      <c r="BB15" s="87">
        <v>0</v>
      </c>
      <c r="BC15" s="87">
        <v>0</v>
      </c>
      <c r="BD15" s="87">
        <f>SUM(AX15:BC15)</f>
        <v>19</v>
      </c>
      <c r="BE15" s="88"/>
      <c r="BF15" s="89"/>
      <c r="BG15" s="90"/>
      <c r="BI15" s="103" t="s">
        <v>41</v>
      </c>
      <c r="BJ15" s="86">
        <v>29</v>
      </c>
      <c r="BK15" s="87">
        <v>7</v>
      </c>
      <c r="BL15" s="87">
        <v>0</v>
      </c>
      <c r="BM15" s="87">
        <v>0</v>
      </c>
      <c r="BN15" s="87">
        <v>0</v>
      </c>
      <c r="BO15" s="87">
        <v>0</v>
      </c>
      <c r="BP15" s="87">
        <f>SUM(BJ15:BO15)</f>
        <v>36</v>
      </c>
      <c r="BQ15" s="88"/>
      <c r="BR15" s="89"/>
      <c r="BS15" s="90"/>
      <c r="BT15" s="91"/>
      <c r="BU15" s="103" t="s">
        <v>41</v>
      </c>
      <c r="BV15" s="86">
        <v>6</v>
      </c>
      <c r="BW15" s="87">
        <v>13</v>
      </c>
      <c r="BX15" s="87">
        <v>3</v>
      </c>
      <c r="BY15" s="87">
        <v>0</v>
      </c>
      <c r="BZ15" s="87">
        <v>0</v>
      </c>
      <c r="CA15" s="87">
        <v>0</v>
      </c>
      <c r="CB15" s="87">
        <f>SUM(BV15:CA15)</f>
        <v>22</v>
      </c>
      <c r="CC15" s="88"/>
      <c r="CD15" s="89"/>
      <c r="CE15" s="90"/>
      <c r="CF15" s="91"/>
      <c r="CG15" s="216" t="s">
        <v>41</v>
      </c>
      <c r="CH15" s="326">
        <f>+B15+N15+Z15+AL15+AX15+BJ15+BV15</f>
        <v>68</v>
      </c>
      <c r="CI15" s="217">
        <f t="shared" ref="CI15:CM15" si="0">+C15+O15+AA15+AM15+AY15+BK15+BW15</f>
        <v>56</v>
      </c>
      <c r="CJ15" s="217">
        <f t="shared" si="0"/>
        <v>6</v>
      </c>
      <c r="CK15" s="217">
        <f t="shared" si="0"/>
        <v>0</v>
      </c>
      <c r="CL15" s="217">
        <f t="shared" si="0"/>
        <v>0</v>
      </c>
      <c r="CM15" s="217">
        <f t="shared" si="0"/>
        <v>0</v>
      </c>
      <c r="CN15" s="217">
        <f>SUM(CH15:CM15)</f>
        <v>130</v>
      </c>
      <c r="CO15" s="205"/>
      <c r="CP15" s="217"/>
      <c r="CQ15" s="218"/>
    </row>
    <row r="16" spans="1:95" ht="27.75" customHeight="1">
      <c r="A16" s="92" t="s">
        <v>42</v>
      </c>
      <c r="B16" s="104">
        <v>15</v>
      </c>
      <c r="C16" s="105">
        <v>15</v>
      </c>
      <c r="D16" s="105">
        <v>2</v>
      </c>
      <c r="E16" s="105">
        <v>0</v>
      </c>
      <c r="F16" s="105">
        <v>0</v>
      </c>
      <c r="G16" s="105">
        <v>0</v>
      </c>
      <c r="H16" s="87">
        <f>SUM(B16:G16)</f>
        <v>32</v>
      </c>
      <c r="I16" s="88"/>
      <c r="J16" s="89"/>
      <c r="K16" s="90"/>
      <c r="M16" s="92" t="s">
        <v>42</v>
      </c>
      <c r="N16" s="104">
        <v>5</v>
      </c>
      <c r="O16" s="105">
        <v>2</v>
      </c>
      <c r="P16" s="105">
        <v>0</v>
      </c>
      <c r="Q16" s="105">
        <v>0</v>
      </c>
      <c r="R16" s="105">
        <v>0</v>
      </c>
      <c r="S16" s="105">
        <v>0</v>
      </c>
      <c r="T16" s="87">
        <f>SUM(N16:S16)</f>
        <v>7</v>
      </c>
      <c r="U16" s="88"/>
      <c r="V16" s="89"/>
      <c r="W16" s="90"/>
      <c r="Y16" s="92" t="s">
        <v>42</v>
      </c>
      <c r="Z16" s="104">
        <v>2</v>
      </c>
      <c r="AA16" s="105">
        <v>2</v>
      </c>
      <c r="AB16" s="105">
        <v>0</v>
      </c>
      <c r="AC16" s="105">
        <v>0</v>
      </c>
      <c r="AD16" s="105">
        <v>0</v>
      </c>
      <c r="AE16" s="105">
        <v>0</v>
      </c>
      <c r="AF16" s="87">
        <f>SUM(Z16:AE16)</f>
        <v>4</v>
      </c>
      <c r="AG16" s="88"/>
      <c r="AH16" s="89"/>
      <c r="AI16" s="90"/>
      <c r="AK16" s="92" t="s">
        <v>42</v>
      </c>
      <c r="AL16" s="104">
        <v>4</v>
      </c>
      <c r="AM16" s="105">
        <v>6</v>
      </c>
      <c r="AN16" s="105">
        <v>0</v>
      </c>
      <c r="AO16" s="105">
        <v>0</v>
      </c>
      <c r="AP16" s="105">
        <v>0</v>
      </c>
      <c r="AQ16" s="105">
        <v>0</v>
      </c>
      <c r="AR16" s="87">
        <f>SUM(AL16:AQ16)</f>
        <v>10</v>
      </c>
      <c r="AS16" s="88"/>
      <c r="AT16" s="89"/>
      <c r="AU16" s="90"/>
      <c r="AW16" s="92" t="s">
        <v>42</v>
      </c>
      <c r="AX16" s="104">
        <v>15</v>
      </c>
      <c r="AY16" s="105">
        <v>4</v>
      </c>
      <c r="AZ16" s="105">
        <v>0</v>
      </c>
      <c r="BA16" s="105">
        <v>0</v>
      </c>
      <c r="BB16" s="105">
        <v>0</v>
      </c>
      <c r="BC16" s="105">
        <v>0</v>
      </c>
      <c r="BD16" s="87">
        <f>SUM(AX16:BC16)</f>
        <v>19</v>
      </c>
      <c r="BE16" s="88"/>
      <c r="BF16" s="89"/>
      <c r="BG16" s="90"/>
      <c r="BI16" s="92" t="s">
        <v>42</v>
      </c>
      <c r="BJ16" s="104">
        <v>29</v>
      </c>
      <c r="BK16" s="105">
        <v>7</v>
      </c>
      <c r="BL16" s="105">
        <v>0</v>
      </c>
      <c r="BM16" s="105">
        <v>0</v>
      </c>
      <c r="BN16" s="105">
        <v>0</v>
      </c>
      <c r="BO16" s="105">
        <v>0</v>
      </c>
      <c r="BP16" s="87">
        <f>SUM(BJ16:BO16)</f>
        <v>36</v>
      </c>
      <c r="BQ16" s="88"/>
      <c r="BR16" s="89"/>
      <c r="BS16" s="90"/>
      <c r="BT16" s="91"/>
      <c r="BU16" s="92" t="s">
        <v>42</v>
      </c>
      <c r="BV16" s="104">
        <v>9</v>
      </c>
      <c r="BW16" s="105">
        <v>11</v>
      </c>
      <c r="BX16" s="105">
        <v>2</v>
      </c>
      <c r="BY16" s="105">
        <v>0</v>
      </c>
      <c r="BZ16" s="105">
        <v>0</v>
      </c>
      <c r="CA16" s="105">
        <v>0</v>
      </c>
      <c r="CB16" s="87">
        <f>SUM(BV16:CA16)</f>
        <v>22</v>
      </c>
      <c r="CC16" s="88"/>
      <c r="CD16" s="89"/>
      <c r="CE16" s="90"/>
      <c r="CF16" s="91"/>
      <c r="CG16" s="216" t="s">
        <v>42</v>
      </c>
      <c r="CH16" s="326">
        <f t="shared" ref="CH16:CH18" si="1">+B16+N16+Z16+AL16+AX16+BJ16+BV16</f>
        <v>79</v>
      </c>
      <c r="CI16" s="217">
        <f t="shared" ref="CI16:CI18" si="2">+C16+O16+AA16+AM16+AY16+BK16+BW16</f>
        <v>47</v>
      </c>
      <c r="CJ16" s="217">
        <f t="shared" ref="CJ16:CJ18" si="3">+D16+P16+AB16+AN16+AZ16+BL16+BX16</f>
        <v>4</v>
      </c>
      <c r="CK16" s="217">
        <f t="shared" ref="CK16:CK18" si="4">+E16+Q16+AC16+AO16+BA16+BM16+BY16</f>
        <v>0</v>
      </c>
      <c r="CL16" s="217">
        <f t="shared" ref="CL16:CL18" si="5">+F16+R16+AD16+AP16+BB16+BN16+BZ16</f>
        <v>0</v>
      </c>
      <c r="CM16" s="217">
        <f t="shared" ref="CM16:CM18" si="6">+G16+S16+AE16+AQ16+BC16+BO16+CA16</f>
        <v>0</v>
      </c>
      <c r="CN16" s="217">
        <f>SUM(CH16:CM16)</f>
        <v>130</v>
      </c>
      <c r="CO16" s="205"/>
      <c r="CP16" s="217"/>
      <c r="CQ16" s="218"/>
    </row>
    <row r="17" spans="1:95" ht="46.5" customHeight="1">
      <c r="A17" s="10" t="s">
        <v>115</v>
      </c>
      <c r="B17" s="86">
        <v>13</v>
      </c>
      <c r="C17" s="87">
        <v>16</v>
      </c>
      <c r="D17" s="87">
        <v>3</v>
      </c>
      <c r="E17" s="87">
        <v>0</v>
      </c>
      <c r="F17" s="87">
        <v>0</v>
      </c>
      <c r="G17" s="87">
        <v>0</v>
      </c>
      <c r="H17" s="87">
        <f>SUM(B17:G17)</f>
        <v>32</v>
      </c>
      <c r="I17" s="88"/>
      <c r="J17" s="89"/>
      <c r="K17" s="90"/>
      <c r="M17" s="10" t="s">
        <v>115</v>
      </c>
      <c r="N17" s="86">
        <v>4</v>
      </c>
      <c r="O17" s="87">
        <v>3</v>
      </c>
      <c r="P17" s="87">
        <v>0</v>
      </c>
      <c r="Q17" s="87">
        <v>0</v>
      </c>
      <c r="R17" s="87">
        <v>0</v>
      </c>
      <c r="S17" s="87">
        <v>0</v>
      </c>
      <c r="T17" s="87">
        <f>SUM(N17:S17)</f>
        <v>7</v>
      </c>
      <c r="U17" s="88"/>
      <c r="V17" s="89"/>
      <c r="W17" s="90"/>
      <c r="Y17" s="10" t="s">
        <v>115</v>
      </c>
      <c r="Z17" s="86">
        <v>2</v>
      </c>
      <c r="AA17" s="87">
        <v>2</v>
      </c>
      <c r="AB17" s="87">
        <v>0</v>
      </c>
      <c r="AC17" s="87">
        <v>0</v>
      </c>
      <c r="AD17" s="87">
        <v>0</v>
      </c>
      <c r="AE17" s="87">
        <v>0</v>
      </c>
      <c r="AF17" s="87">
        <f>SUM(Z17:AE17)</f>
        <v>4</v>
      </c>
      <c r="AG17" s="88"/>
      <c r="AH17" s="89"/>
      <c r="AI17" s="90"/>
      <c r="AK17" s="10" t="s">
        <v>115</v>
      </c>
      <c r="AL17" s="86">
        <v>4</v>
      </c>
      <c r="AM17" s="87">
        <v>6</v>
      </c>
      <c r="AN17" s="87">
        <v>0</v>
      </c>
      <c r="AO17" s="87">
        <v>0</v>
      </c>
      <c r="AP17" s="87">
        <v>0</v>
      </c>
      <c r="AQ17" s="87">
        <v>0</v>
      </c>
      <c r="AR17" s="87">
        <f>SUM(AL17:AQ17)</f>
        <v>10</v>
      </c>
      <c r="AS17" s="88"/>
      <c r="AT17" s="89"/>
      <c r="AU17" s="90"/>
      <c r="AW17" s="10" t="s">
        <v>115</v>
      </c>
      <c r="AX17" s="86">
        <v>17</v>
      </c>
      <c r="AY17" s="87">
        <v>2</v>
      </c>
      <c r="AZ17" s="87">
        <v>0</v>
      </c>
      <c r="BA17" s="87">
        <v>0</v>
      </c>
      <c r="BB17" s="87">
        <v>0</v>
      </c>
      <c r="BC17" s="87">
        <v>0</v>
      </c>
      <c r="BD17" s="87">
        <f>SUM(AX17:BC17)</f>
        <v>19</v>
      </c>
      <c r="BE17" s="88"/>
      <c r="BF17" s="89"/>
      <c r="BG17" s="90"/>
      <c r="BI17" s="10" t="s">
        <v>115</v>
      </c>
      <c r="BJ17" s="86">
        <v>31</v>
      </c>
      <c r="BK17" s="87">
        <v>5</v>
      </c>
      <c r="BL17" s="87">
        <v>0</v>
      </c>
      <c r="BM17" s="87">
        <v>0</v>
      </c>
      <c r="BN17" s="87">
        <v>0</v>
      </c>
      <c r="BO17" s="87">
        <v>0</v>
      </c>
      <c r="BP17" s="87">
        <f>SUM(BJ17:BO17)</f>
        <v>36</v>
      </c>
      <c r="BQ17" s="88"/>
      <c r="BR17" s="89"/>
      <c r="BS17" s="90"/>
      <c r="BT17" s="91"/>
      <c r="BU17" s="10" t="s">
        <v>115</v>
      </c>
      <c r="BV17" s="86">
        <v>6</v>
      </c>
      <c r="BW17" s="87">
        <v>14</v>
      </c>
      <c r="BX17" s="87">
        <v>2</v>
      </c>
      <c r="BY17" s="87">
        <v>0</v>
      </c>
      <c r="BZ17" s="87">
        <v>0</v>
      </c>
      <c r="CA17" s="87">
        <v>0</v>
      </c>
      <c r="CB17" s="87">
        <f>SUM(BV17:CA17)</f>
        <v>22</v>
      </c>
      <c r="CC17" s="88"/>
      <c r="CD17" s="89"/>
      <c r="CE17" s="90"/>
      <c r="CF17" s="91"/>
      <c r="CG17" s="219" t="s">
        <v>115</v>
      </c>
      <c r="CH17" s="326">
        <f t="shared" si="1"/>
        <v>77</v>
      </c>
      <c r="CI17" s="217">
        <f t="shared" si="2"/>
        <v>48</v>
      </c>
      <c r="CJ17" s="217">
        <f t="shared" si="3"/>
        <v>5</v>
      </c>
      <c r="CK17" s="217">
        <f t="shared" si="4"/>
        <v>0</v>
      </c>
      <c r="CL17" s="217">
        <f t="shared" si="5"/>
        <v>0</v>
      </c>
      <c r="CM17" s="217">
        <f t="shared" si="6"/>
        <v>0</v>
      </c>
      <c r="CN17" s="217">
        <f>SUM(CH17:CM17)</f>
        <v>130</v>
      </c>
      <c r="CO17" s="205"/>
      <c r="CP17" s="217"/>
      <c r="CQ17" s="218"/>
    </row>
    <row r="18" spans="1:95" ht="24" thickBot="1">
      <c r="A18" s="164" t="s">
        <v>116</v>
      </c>
      <c r="B18" s="104">
        <v>15</v>
      </c>
      <c r="C18" s="105">
        <v>14</v>
      </c>
      <c r="D18" s="105">
        <v>3</v>
      </c>
      <c r="E18" s="105">
        <v>0</v>
      </c>
      <c r="F18" s="105">
        <v>0</v>
      </c>
      <c r="G18" s="105">
        <v>0</v>
      </c>
      <c r="H18" s="87">
        <f>SUM(B18:G18)</f>
        <v>32</v>
      </c>
      <c r="I18" s="88"/>
      <c r="J18" s="89"/>
      <c r="K18" s="90"/>
      <c r="M18" s="164" t="s">
        <v>116</v>
      </c>
      <c r="N18" s="104">
        <v>4</v>
      </c>
      <c r="O18" s="105">
        <v>3</v>
      </c>
      <c r="P18" s="105">
        <v>0</v>
      </c>
      <c r="Q18" s="105">
        <v>0</v>
      </c>
      <c r="R18" s="105">
        <v>0</v>
      </c>
      <c r="S18" s="105">
        <v>0</v>
      </c>
      <c r="T18" s="87">
        <f>SUM(N18:S18)</f>
        <v>7</v>
      </c>
      <c r="U18" s="88"/>
      <c r="V18" s="89"/>
      <c r="W18" s="90"/>
      <c r="Y18" s="164" t="s">
        <v>116</v>
      </c>
      <c r="Z18" s="104">
        <v>1</v>
      </c>
      <c r="AA18" s="105">
        <v>3</v>
      </c>
      <c r="AB18" s="105">
        <v>0</v>
      </c>
      <c r="AC18" s="105">
        <v>0</v>
      </c>
      <c r="AD18" s="105">
        <v>0</v>
      </c>
      <c r="AE18" s="105">
        <v>0</v>
      </c>
      <c r="AF18" s="87">
        <f>SUM(Z18:AE18)</f>
        <v>4</v>
      </c>
      <c r="AG18" s="88"/>
      <c r="AH18" s="89"/>
      <c r="AI18" s="90"/>
      <c r="AK18" s="164" t="s">
        <v>116</v>
      </c>
      <c r="AL18" s="104">
        <v>5</v>
      </c>
      <c r="AM18" s="105">
        <v>5</v>
      </c>
      <c r="AN18" s="105">
        <v>0</v>
      </c>
      <c r="AO18" s="105">
        <v>0</v>
      </c>
      <c r="AP18" s="105">
        <v>0</v>
      </c>
      <c r="AQ18" s="105">
        <v>0</v>
      </c>
      <c r="AR18" s="87">
        <f>SUM(AL18:AQ18)</f>
        <v>10</v>
      </c>
      <c r="AS18" s="88"/>
      <c r="AT18" s="89"/>
      <c r="AU18" s="90"/>
      <c r="AW18" s="164" t="s">
        <v>116</v>
      </c>
      <c r="AX18" s="104">
        <v>15</v>
      </c>
      <c r="AY18" s="105">
        <v>3</v>
      </c>
      <c r="AZ18" s="105">
        <v>1</v>
      </c>
      <c r="BA18" s="105">
        <v>0</v>
      </c>
      <c r="BB18" s="105">
        <v>0</v>
      </c>
      <c r="BC18" s="105">
        <v>0</v>
      </c>
      <c r="BD18" s="87">
        <f>SUM(AX18:BC18)</f>
        <v>19</v>
      </c>
      <c r="BE18" s="88"/>
      <c r="BF18" s="89"/>
      <c r="BG18" s="90"/>
      <c r="BI18" s="164" t="s">
        <v>116</v>
      </c>
      <c r="BJ18" s="104">
        <v>33</v>
      </c>
      <c r="BK18" s="105">
        <v>3</v>
      </c>
      <c r="BL18" s="105">
        <v>0</v>
      </c>
      <c r="BM18" s="105">
        <v>0</v>
      </c>
      <c r="BN18" s="105">
        <v>0</v>
      </c>
      <c r="BO18" s="105">
        <v>0</v>
      </c>
      <c r="BP18" s="87">
        <f>SUM(BJ18:BO18)</f>
        <v>36</v>
      </c>
      <c r="BQ18" s="88"/>
      <c r="BR18" s="89"/>
      <c r="BS18" s="90"/>
      <c r="BT18" s="91"/>
      <c r="BU18" s="164" t="s">
        <v>116</v>
      </c>
      <c r="BV18" s="104">
        <v>7</v>
      </c>
      <c r="BW18" s="105">
        <v>13</v>
      </c>
      <c r="BX18" s="105">
        <v>2</v>
      </c>
      <c r="BY18" s="105">
        <v>0</v>
      </c>
      <c r="BZ18" s="105">
        <v>0</v>
      </c>
      <c r="CA18" s="105">
        <v>0</v>
      </c>
      <c r="CB18" s="87">
        <f>SUM(BV18:CA18)</f>
        <v>22</v>
      </c>
      <c r="CC18" s="88"/>
      <c r="CD18" s="89"/>
      <c r="CE18" s="90"/>
      <c r="CF18" s="91"/>
      <c r="CG18" s="220" t="s">
        <v>116</v>
      </c>
      <c r="CH18" s="327">
        <f t="shared" si="1"/>
        <v>80</v>
      </c>
      <c r="CI18" s="221">
        <f t="shared" si="2"/>
        <v>44</v>
      </c>
      <c r="CJ18" s="221">
        <f t="shared" si="3"/>
        <v>6</v>
      </c>
      <c r="CK18" s="221">
        <f t="shared" si="4"/>
        <v>0</v>
      </c>
      <c r="CL18" s="221">
        <f t="shared" si="5"/>
        <v>0</v>
      </c>
      <c r="CM18" s="221">
        <f t="shared" si="6"/>
        <v>0</v>
      </c>
      <c r="CN18" s="221">
        <f>SUM(CH18:CM18)</f>
        <v>130</v>
      </c>
      <c r="CO18" s="206"/>
      <c r="CP18" s="221"/>
      <c r="CQ18" s="222"/>
    </row>
    <row r="19" spans="1:95" ht="24" thickBot="1">
      <c r="A19" s="138" t="s">
        <v>4</v>
      </c>
      <c r="B19" s="136">
        <f t="shared" ref="B19:H19" si="7">SUM(B15:B18)</f>
        <v>53</v>
      </c>
      <c r="C19" s="115">
        <f t="shared" si="7"/>
        <v>64</v>
      </c>
      <c r="D19" s="115">
        <f t="shared" si="7"/>
        <v>11</v>
      </c>
      <c r="E19" s="115">
        <f t="shared" si="7"/>
        <v>0</v>
      </c>
      <c r="F19" s="115">
        <f t="shared" si="7"/>
        <v>0</v>
      </c>
      <c r="G19" s="139">
        <f t="shared" si="7"/>
        <v>0</v>
      </c>
      <c r="H19" s="115">
        <f t="shared" si="7"/>
        <v>128</v>
      </c>
      <c r="I19" s="140">
        <f>((B19*5)+(C19*4)+(D19*3)+(E19*2)+(F19*1))/(B19+C19+D19+E19+F19)</f>
        <v>4.328125</v>
      </c>
      <c r="J19" s="94" t="s">
        <v>95</v>
      </c>
      <c r="K19" s="109">
        <f>I19*100/5</f>
        <v>86.5625</v>
      </c>
      <c r="M19" s="138" t="s">
        <v>4</v>
      </c>
      <c r="N19" s="136">
        <f t="shared" ref="N19:T19" si="8">SUM(N15:N18)</f>
        <v>15</v>
      </c>
      <c r="O19" s="115">
        <f t="shared" si="8"/>
        <v>13</v>
      </c>
      <c r="P19" s="115">
        <f t="shared" si="8"/>
        <v>0</v>
      </c>
      <c r="Q19" s="115">
        <f t="shared" si="8"/>
        <v>0</v>
      </c>
      <c r="R19" s="115">
        <f t="shared" si="8"/>
        <v>0</v>
      </c>
      <c r="S19" s="139">
        <f t="shared" si="8"/>
        <v>0</v>
      </c>
      <c r="T19" s="115">
        <f t="shared" si="8"/>
        <v>28</v>
      </c>
      <c r="U19" s="140">
        <f>((N19*5)+(O19*4)+(P19*3)+(Q19*2)+(R19*1))/(N19+O19+P19+Q19+R19)</f>
        <v>4.5357142857142856</v>
      </c>
      <c r="V19" s="94" t="s">
        <v>95</v>
      </c>
      <c r="W19" s="109">
        <f>U19*100/5</f>
        <v>90.714285714285708</v>
      </c>
      <c r="Y19" s="138" t="s">
        <v>4</v>
      </c>
      <c r="Z19" s="136">
        <f t="shared" ref="Z19:AF19" si="9">SUM(Z15:Z18)</f>
        <v>6</v>
      </c>
      <c r="AA19" s="115">
        <f t="shared" si="9"/>
        <v>10</v>
      </c>
      <c r="AB19" s="115">
        <f t="shared" si="9"/>
        <v>0</v>
      </c>
      <c r="AC19" s="115">
        <f t="shared" si="9"/>
        <v>0</v>
      </c>
      <c r="AD19" s="115">
        <f t="shared" si="9"/>
        <v>0</v>
      </c>
      <c r="AE19" s="139">
        <f t="shared" si="9"/>
        <v>0</v>
      </c>
      <c r="AF19" s="115">
        <f t="shared" si="9"/>
        <v>16</v>
      </c>
      <c r="AG19" s="140">
        <f>((Z19*5)+(AA19*4)+(AB19*3)+(AC19*2)+(AD19*1))/(Z19+AA19+AB19+AC19+AD19)</f>
        <v>4.375</v>
      </c>
      <c r="AH19" s="94" t="s">
        <v>95</v>
      </c>
      <c r="AI19" s="109">
        <f>AG19*100/5</f>
        <v>87.5</v>
      </c>
      <c r="AK19" s="138" t="s">
        <v>4</v>
      </c>
      <c r="AL19" s="136">
        <f t="shared" ref="AL19:AR19" si="10">SUM(AL15:AL18)</f>
        <v>17</v>
      </c>
      <c r="AM19" s="115">
        <f t="shared" si="10"/>
        <v>23</v>
      </c>
      <c r="AN19" s="115">
        <f t="shared" si="10"/>
        <v>0</v>
      </c>
      <c r="AO19" s="115">
        <f t="shared" si="10"/>
        <v>0</v>
      </c>
      <c r="AP19" s="115">
        <f t="shared" si="10"/>
        <v>0</v>
      </c>
      <c r="AQ19" s="139">
        <f t="shared" si="10"/>
        <v>0</v>
      </c>
      <c r="AR19" s="115">
        <f t="shared" si="10"/>
        <v>40</v>
      </c>
      <c r="AS19" s="140">
        <f>((AL19*5)+(AM19*4)+(AN19*3)+(AO19*2)+(AP19*1))/(AL19+AM19+AN19+AO19+AP19)</f>
        <v>4.4249999999999998</v>
      </c>
      <c r="AT19" s="94" t="s">
        <v>95</v>
      </c>
      <c r="AU19" s="109">
        <f>AS19*100/5</f>
        <v>88.5</v>
      </c>
      <c r="AW19" s="138" t="s">
        <v>4</v>
      </c>
      <c r="AX19" s="136">
        <f t="shared" ref="AX19:BD19" si="11">SUM(AX15:AX18)</f>
        <v>63</v>
      </c>
      <c r="AY19" s="115">
        <f t="shared" si="11"/>
        <v>12</v>
      </c>
      <c r="AZ19" s="115">
        <f t="shared" si="11"/>
        <v>1</v>
      </c>
      <c r="BA19" s="115">
        <f t="shared" si="11"/>
        <v>0</v>
      </c>
      <c r="BB19" s="115">
        <f t="shared" si="11"/>
        <v>0</v>
      </c>
      <c r="BC19" s="139">
        <f t="shared" si="11"/>
        <v>0</v>
      </c>
      <c r="BD19" s="115">
        <f t="shared" si="11"/>
        <v>76</v>
      </c>
      <c r="BE19" s="140">
        <f>((AX19*5)+(AY19*4)+(AZ19*3)+(BA19*2)+(BB19*1))/(AX19+AY19+AZ19+BA19+BB19)</f>
        <v>4.8157894736842106</v>
      </c>
      <c r="BF19" s="94" t="s">
        <v>95</v>
      </c>
      <c r="BG19" s="109">
        <f>BE19*100/5</f>
        <v>96.315789473684205</v>
      </c>
      <c r="BI19" s="138" t="s">
        <v>4</v>
      </c>
      <c r="BJ19" s="136">
        <f t="shared" ref="BJ19:BP19" si="12">SUM(BJ15:BJ18)</f>
        <v>122</v>
      </c>
      <c r="BK19" s="115">
        <f t="shared" si="12"/>
        <v>22</v>
      </c>
      <c r="BL19" s="115">
        <f t="shared" si="12"/>
        <v>0</v>
      </c>
      <c r="BM19" s="115">
        <f t="shared" si="12"/>
        <v>0</v>
      </c>
      <c r="BN19" s="115">
        <f t="shared" si="12"/>
        <v>0</v>
      </c>
      <c r="BO19" s="139">
        <f t="shared" si="12"/>
        <v>0</v>
      </c>
      <c r="BP19" s="115">
        <f t="shared" si="12"/>
        <v>144</v>
      </c>
      <c r="BQ19" s="140">
        <f>((BJ19*5)+(BK19*4)+(BL19*3)+(BM19*2)+(BN19*1))/(BJ19+BK19+BL19+BM19+BN19)</f>
        <v>4.8472222222222223</v>
      </c>
      <c r="BR19" s="94" t="s">
        <v>95</v>
      </c>
      <c r="BS19" s="109">
        <f>BQ19*100/5</f>
        <v>96.944444444444443</v>
      </c>
      <c r="BT19" s="96"/>
      <c r="BU19" s="138" t="s">
        <v>4</v>
      </c>
      <c r="BV19" s="136">
        <f t="shared" ref="BV19:CB19" si="13">SUM(BV15:BV18)</f>
        <v>28</v>
      </c>
      <c r="BW19" s="115">
        <f t="shared" si="13"/>
        <v>51</v>
      </c>
      <c r="BX19" s="115">
        <f t="shared" si="13"/>
        <v>9</v>
      </c>
      <c r="BY19" s="115">
        <f t="shared" si="13"/>
        <v>0</v>
      </c>
      <c r="BZ19" s="115">
        <f t="shared" si="13"/>
        <v>0</v>
      </c>
      <c r="CA19" s="139">
        <f t="shared" si="13"/>
        <v>0</v>
      </c>
      <c r="CB19" s="115">
        <f t="shared" si="13"/>
        <v>88</v>
      </c>
      <c r="CC19" s="140">
        <f>((BV19*5)+(BW19*4)+(BX19*3)+(BY19*2)+(BZ19*1))/(BV19+BW19+BX19+BY19+BZ19)</f>
        <v>4.2159090909090908</v>
      </c>
      <c r="CD19" s="94" t="s">
        <v>95</v>
      </c>
      <c r="CE19" s="109">
        <f>CC19*100/5</f>
        <v>84.318181818181813</v>
      </c>
      <c r="CF19" s="96"/>
      <c r="CG19" s="201" t="s">
        <v>4</v>
      </c>
      <c r="CH19" s="328">
        <f t="shared" ref="CH19:CN19" si="14">SUM(CH15:CH18)</f>
        <v>304</v>
      </c>
      <c r="CI19" s="329">
        <f t="shared" si="14"/>
        <v>195</v>
      </c>
      <c r="CJ19" s="329">
        <f t="shared" si="14"/>
        <v>21</v>
      </c>
      <c r="CK19" s="329">
        <f t="shared" si="14"/>
        <v>0</v>
      </c>
      <c r="CL19" s="329">
        <f t="shared" si="14"/>
        <v>0</v>
      </c>
      <c r="CM19" s="329">
        <f t="shared" si="14"/>
        <v>0</v>
      </c>
      <c r="CN19" s="329">
        <f t="shared" si="14"/>
        <v>520</v>
      </c>
      <c r="CO19" s="330">
        <f>((CH19*5)+(CI19*4)+(CJ19*3)+(CK19*2)+(CL19*1))/(CH19+CI19+CJ19+CK19+CL19)</f>
        <v>4.5442307692307695</v>
      </c>
      <c r="CP19" s="208" t="s">
        <v>113</v>
      </c>
      <c r="CQ19" s="209">
        <f>CO19*100/5</f>
        <v>90.884615384615387</v>
      </c>
    </row>
    <row r="20" spans="1:95" ht="23.25" customHeight="1">
      <c r="A20" s="141" t="s">
        <v>117</v>
      </c>
      <c r="B20" s="93"/>
      <c r="C20" s="88"/>
      <c r="D20" s="88"/>
      <c r="E20" s="88"/>
      <c r="F20" s="88"/>
      <c r="G20" s="88"/>
      <c r="H20" s="88"/>
      <c r="I20" s="142"/>
      <c r="J20" s="143"/>
      <c r="K20" s="144"/>
      <c r="M20" s="141" t="s">
        <v>117</v>
      </c>
      <c r="N20" s="93"/>
      <c r="O20" s="88"/>
      <c r="P20" s="88"/>
      <c r="Q20" s="88"/>
      <c r="R20" s="88"/>
      <c r="S20" s="88"/>
      <c r="T20" s="88"/>
      <c r="U20" s="142"/>
      <c r="V20" s="143"/>
      <c r="W20" s="144"/>
      <c r="Y20" s="141" t="s">
        <v>117</v>
      </c>
      <c r="Z20" s="93"/>
      <c r="AA20" s="88"/>
      <c r="AB20" s="88"/>
      <c r="AC20" s="88"/>
      <c r="AD20" s="88"/>
      <c r="AE20" s="88"/>
      <c r="AF20" s="88"/>
      <c r="AG20" s="142"/>
      <c r="AH20" s="143"/>
      <c r="AI20" s="144"/>
      <c r="AK20" s="141" t="s">
        <v>117</v>
      </c>
      <c r="AL20" s="93"/>
      <c r="AM20" s="88"/>
      <c r="AN20" s="88"/>
      <c r="AO20" s="88"/>
      <c r="AP20" s="88"/>
      <c r="AQ20" s="88"/>
      <c r="AR20" s="88"/>
      <c r="AS20" s="142"/>
      <c r="AT20" s="143"/>
      <c r="AU20" s="144"/>
      <c r="AW20" s="141" t="s">
        <v>117</v>
      </c>
      <c r="AX20" s="93"/>
      <c r="AY20" s="88"/>
      <c r="AZ20" s="88"/>
      <c r="BA20" s="88"/>
      <c r="BB20" s="88"/>
      <c r="BC20" s="88"/>
      <c r="BD20" s="88"/>
      <c r="BE20" s="142"/>
      <c r="BF20" s="143"/>
      <c r="BG20" s="144"/>
      <c r="BI20" s="141" t="s">
        <v>117</v>
      </c>
      <c r="BJ20" s="93"/>
      <c r="BK20" s="88"/>
      <c r="BL20" s="88"/>
      <c r="BM20" s="88"/>
      <c r="BN20" s="88"/>
      <c r="BO20" s="88"/>
      <c r="BP20" s="88"/>
      <c r="BQ20" s="142"/>
      <c r="BR20" s="143"/>
      <c r="BS20" s="144"/>
      <c r="BT20" s="91"/>
      <c r="BU20" s="141" t="s">
        <v>117</v>
      </c>
      <c r="BV20" s="93"/>
      <c r="BW20" s="88"/>
      <c r="BX20" s="88"/>
      <c r="BY20" s="88"/>
      <c r="BZ20" s="88"/>
      <c r="CA20" s="88"/>
      <c r="CB20" s="88"/>
      <c r="CC20" s="142"/>
      <c r="CD20" s="143"/>
      <c r="CE20" s="144"/>
      <c r="CF20" s="91"/>
      <c r="CG20" s="223" t="s">
        <v>117</v>
      </c>
      <c r="CH20" s="325"/>
      <c r="CI20" s="214"/>
      <c r="CJ20" s="214"/>
      <c r="CK20" s="214"/>
      <c r="CL20" s="214"/>
      <c r="CM20" s="214"/>
      <c r="CN20" s="214"/>
      <c r="CO20" s="213"/>
      <c r="CP20" s="214"/>
      <c r="CQ20" s="224"/>
    </row>
    <row r="21" spans="1:95" ht="75" customHeight="1">
      <c r="A21" s="13" t="s">
        <v>185</v>
      </c>
      <c r="B21" s="86">
        <v>22</v>
      </c>
      <c r="C21" s="87">
        <v>9</v>
      </c>
      <c r="D21" s="87">
        <v>1</v>
      </c>
      <c r="E21" s="87">
        <v>0</v>
      </c>
      <c r="F21" s="87">
        <v>0</v>
      </c>
      <c r="G21" s="87">
        <v>0</v>
      </c>
      <c r="H21" s="87">
        <f>SUM(B21:G21)</f>
        <v>32</v>
      </c>
      <c r="I21" s="88"/>
      <c r="J21" s="89"/>
      <c r="K21" s="90"/>
      <c r="M21" s="13" t="s">
        <v>185</v>
      </c>
      <c r="N21" s="86">
        <v>5</v>
      </c>
      <c r="O21" s="87">
        <v>2</v>
      </c>
      <c r="P21" s="87">
        <v>0</v>
      </c>
      <c r="Q21" s="87">
        <v>0</v>
      </c>
      <c r="R21" s="87">
        <v>0</v>
      </c>
      <c r="S21" s="87">
        <v>0</v>
      </c>
      <c r="T21" s="87">
        <f>SUM(N21:S21)</f>
        <v>7</v>
      </c>
      <c r="U21" s="88"/>
      <c r="V21" s="89"/>
      <c r="W21" s="90"/>
      <c r="Y21" s="13" t="s">
        <v>185</v>
      </c>
      <c r="Z21" s="86">
        <v>2</v>
      </c>
      <c r="AA21" s="87">
        <v>2</v>
      </c>
      <c r="AB21" s="87">
        <v>0</v>
      </c>
      <c r="AC21" s="87">
        <v>0</v>
      </c>
      <c r="AD21" s="87">
        <v>0</v>
      </c>
      <c r="AE21" s="87">
        <v>0</v>
      </c>
      <c r="AF21" s="87">
        <f>SUM(Z21:AE21)</f>
        <v>4</v>
      </c>
      <c r="AG21" s="88"/>
      <c r="AH21" s="89"/>
      <c r="AI21" s="90"/>
      <c r="AK21" s="13" t="s">
        <v>185</v>
      </c>
      <c r="AL21" s="86">
        <v>6</v>
      </c>
      <c r="AM21" s="87">
        <v>4</v>
      </c>
      <c r="AN21" s="87">
        <v>0</v>
      </c>
      <c r="AO21" s="87">
        <v>0</v>
      </c>
      <c r="AP21" s="87">
        <v>0</v>
      </c>
      <c r="AQ21" s="87">
        <v>0</v>
      </c>
      <c r="AR21" s="87">
        <f>SUM(AL21:AQ21)</f>
        <v>10</v>
      </c>
      <c r="AS21" s="88"/>
      <c r="AT21" s="89"/>
      <c r="AU21" s="90"/>
      <c r="AW21" s="13" t="s">
        <v>185</v>
      </c>
      <c r="AX21" s="86">
        <v>17</v>
      </c>
      <c r="AY21" s="87">
        <v>2</v>
      </c>
      <c r="AZ21" s="87">
        <v>0</v>
      </c>
      <c r="BA21" s="87">
        <v>0</v>
      </c>
      <c r="BB21" s="87">
        <v>0</v>
      </c>
      <c r="BC21" s="87">
        <v>0</v>
      </c>
      <c r="BD21" s="87">
        <f>SUM(AX21:BC21)</f>
        <v>19</v>
      </c>
      <c r="BE21" s="88"/>
      <c r="BF21" s="89"/>
      <c r="BG21" s="90"/>
      <c r="BI21" s="13" t="s">
        <v>185</v>
      </c>
      <c r="BJ21" s="86">
        <v>26</v>
      </c>
      <c r="BK21" s="87">
        <v>10</v>
      </c>
      <c r="BL21" s="87">
        <v>0</v>
      </c>
      <c r="BM21" s="87">
        <v>0</v>
      </c>
      <c r="BN21" s="87">
        <v>0</v>
      </c>
      <c r="BO21" s="87">
        <v>0</v>
      </c>
      <c r="BP21" s="87">
        <f>SUM(BJ21:BO21)</f>
        <v>36</v>
      </c>
      <c r="BQ21" s="88"/>
      <c r="BR21" s="89"/>
      <c r="BS21" s="90"/>
      <c r="BT21" s="91"/>
      <c r="BU21" s="13" t="s">
        <v>185</v>
      </c>
      <c r="BV21" s="86">
        <v>12</v>
      </c>
      <c r="BW21" s="87">
        <v>10</v>
      </c>
      <c r="BX21" s="87">
        <v>0</v>
      </c>
      <c r="BY21" s="87">
        <v>0</v>
      </c>
      <c r="BZ21" s="87">
        <v>0</v>
      </c>
      <c r="CA21" s="87">
        <v>0</v>
      </c>
      <c r="CB21" s="87">
        <f>SUM(BV21:CA21)</f>
        <v>22</v>
      </c>
      <c r="CC21" s="88"/>
      <c r="CD21" s="89"/>
      <c r="CE21" s="90"/>
      <c r="CF21" s="91"/>
      <c r="CG21" s="225" t="s">
        <v>185</v>
      </c>
      <c r="CH21" s="326">
        <f>+B21+N21+Z21+AL21+AX21+BJ21+BV21</f>
        <v>90</v>
      </c>
      <c r="CI21" s="217">
        <f t="shared" ref="CI21" si="15">+C21+O21+AA21+AM21+AY21+BK21+BW21</f>
        <v>39</v>
      </c>
      <c r="CJ21" s="217">
        <f t="shared" ref="CJ21" si="16">+D21+P21+AB21+AN21+AZ21+BL21+BX21</f>
        <v>1</v>
      </c>
      <c r="CK21" s="217">
        <f t="shared" ref="CK21" si="17">+E21+Q21+AC21+AO21+BA21+BM21+BY21</f>
        <v>0</v>
      </c>
      <c r="CL21" s="217">
        <f t="shared" ref="CL21" si="18">+F21+R21+AD21+AP21+BB21+BN21+BZ21</f>
        <v>0</v>
      </c>
      <c r="CM21" s="217">
        <f t="shared" ref="CM21" si="19">+G21+S21+AE21+AQ21+BC21+BO21+CA21</f>
        <v>0</v>
      </c>
      <c r="CN21" s="217">
        <f>SUM(CH21:CM21)</f>
        <v>130</v>
      </c>
      <c r="CO21" s="226"/>
      <c r="CP21" s="217"/>
      <c r="CQ21" s="218"/>
    </row>
    <row r="22" spans="1:95" ht="39" customHeight="1">
      <c r="A22" s="10" t="s">
        <v>43</v>
      </c>
      <c r="B22" s="104">
        <v>25</v>
      </c>
      <c r="C22" s="105">
        <v>6</v>
      </c>
      <c r="D22" s="105">
        <v>1</v>
      </c>
      <c r="E22" s="105">
        <v>0</v>
      </c>
      <c r="F22" s="105">
        <v>0</v>
      </c>
      <c r="G22" s="105">
        <v>0</v>
      </c>
      <c r="H22" s="87">
        <f>SUM(B22:G22)</f>
        <v>32</v>
      </c>
      <c r="I22" s="88"/>
      <c r="J22" s="89"/>
      <c r="K22" s="90"/>
      <c r="M22" s="10" t="s">
        <v>43</v>
      </c>
      <c r="N22" s="104">
        <v>5</v>
      </c>
      <c r="O22" s="105">
        <v>2</v>
      </c>
      <c r="P22" s="105">
        <v>0</v>
      </c>
      <c r="Q22" s="105">
        <v>0</v>
      </c>
      <c r="R22" s="105">
        <v>0</v>
      </c>
      <c r="S22" s="105">
        <v>0</v>
      </c>
      <c r="T22" s="87">
        <f>SUM(N22:S22)</f>
        <v>7</v>
      </c>
      <c r="U22" s="88"/>
      <c r="V22" s="89"/>
      <c r="W22" s="90"/>
      <c r="Y22" s="10" t="s">
        <v>43</v>
      </c>
      <c r="Z22" s="104">
        <v>4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87">
        <f>SUM(Z22:AE22)</f>
        <v>4</v>
      </c>
      <c r="AG22" s="88"/>
      <c r="AH22" s="89"/>
      <c r="AI22" s="90"/>
      <c r="AK22" s="10" t="s">
        <v>43</v>
      </c>
      <c r="AL22" s="104">
        <v>6</v>
      </c>
      <c r="AM22" s="105">
        <v>4</v>
      </c>
      <c r="AN22" s="105">
        <v>0</v>
      </c>
      <c r="AO22" s="105">
        <v>0</v>
      </c>
      <c r="AP22" s="105">
        <v>0</v>
      </c>
      <c r="AQ22" s="105">
        <v>0</v>
      </c>
      <c r="AR22" s="87">
        <f>SUM(AL22:AQ22)</f>
        <v>10</v>
      </c>
      <c r="AS22" s="88"/>
      <c r="AT22" s="89"/>
      <c r="AU22" s="90"/>
      <c r="AW22" s="10" t="s">
        <v>43</v>
      </c>
      <c r="AX22" s="104">
        <v>17</v>
      </c>
      <c r="AY22" s="105">
        <v>2</v>
      </c>
      <c r="AZ22" s="105">
        <v>0</v>
      </c>
      <c r="BA22" s="105">
        <v>0</v>
      </c>
      <c r="BB22" s="105">
        <v>0</v>
      </c>
      <c r="BC22" s="105">
        <v>0</v>
      </c>
      <c r="BD22" s="87">
        <f>SUM(AX22:BC22)</f>
        <v>19</v>
      </c>
      <c r="BE22" s="88"/>
      <c r="BF22" s="89"/>
      <c r="BG22" s="90"/>
      <c r="BI22" s="10" t="s">
        <v>43</v>
      </c>
      <c r="BJ22" s="104">
        <v>27</v>
      </c>
      <c r="BK22" s="105">
        <v>9</v>
      </c>
      <c r="BL22" s="105">
        <v>0</v>
      </c>
      <c r="BM22" s="105">
        <v>0</v>
      </c>
      <c r="BN22" s="105">
        <v>0</v>
      </c>
      <c r="BO22" s="105">
        <v>0</v>
      </c>
      <c r="BP22" s="87">
        <f>SUM(BJ22:BO22)</f>
        <v>36</v>
      </c>
      <c r="BQ22" s="88"/>
      <c r="BR22" s="89"/>
      <c r="BS22" s="90"/>
      <c r="BT22" s="91"/>
      <c r="BU22" s="10" t="s">
        <v>43</v>
      </c>
      <c r="BV22" s="104">
        <v>11</v>
      </c>
      <c r="BW22" s="105">
        <v>11</v>
      </c>
      <c r="BX22" s="105">
        <v>0</v>
      </c>
      <c r="BY22" s="105">
        <v>0</v>
      </c>
      <c r="BZ22" s="105">
        <v>0</v>
      </c>
      <c r="CA22" s="105">
        <v>0</v>
      </c>
      <c r="CB22" s="87">
        <f>SUM(BV22:CA22)</f>
        <v>22</v>
      </c>
      <c r="CC22" s="88"/>
      <c r="CD22" s="89"/>
      <c r="CE22" s="90"/>
      <c r="CF22" s="91"/>
      <c r="CG22" s="219" t="s">
        <v>43</v>
      </c>
      <c r="CH22" s="326">
        <f t="shared" ref="CH22:CH25" si="20">+B22+N22+Z22+AL22+AX22+BJ22+BV22</f>
        <v>95</v>
      </c>
      <c r="CI22" s="217">
        <f t="shared" ref="CI22:CI25" si="21">+C22+O22+AA22+AM22+AY22+BK22+BW22</f>
        <v>34</v>
      </c>
      <c r="CJ22" s="217">
        <f t="shared" ref="CJ22:CJ25" si="22">+D22+P22+AB22+AN22+AZ22+BL22+BX22</f>
        <v>1</v>
      </c>
      <c r="CK22" s="217">
        <f t="shared" ref="CK22:CK25" si="23">+E22+Q22+AC22+AO22+BA22+BM22+BY22</f>
        <v>0</v>
      </c>
      <c r="CL22" s="217">
        <f t="shared" ref="CL22:CL25" si="24">+F22+R22+AD22+AP22+BB22+BN22+BZ22</f>
        <v>0</v>
      </c>
      <c r="CM22" s="217">
        <f t="shared" ref="CM22:CM25" si="25">+G22+S22+AE22+AQ22+BC22+BO22+CA22</f>
        <v>0</v>
      </c>
      <c r="CN22" s="217">
        <f>SUM(CH22:CM22)</f>
        <v>130</v>
      </c>
      <c r="CO22" s="226"/>
      <c r="CP22" s="217"/>
      <c r="CQ22" s="227"/>
    </row>
    <row r="23" spans="1:95" ht="37.5" customHeight="1">
      <c r="A23" s="10" t="s">
        <v>186</v>
      </c>
      <c r="B23" s="104">
        <v>26</v>
      </c>
      <c r="C23" s="105">
        <v>6</v>
      </c>
      <c r="D23" s="105">
        <v>0</v>
      </c>
      <c r="E23" s="105">
        <v>0</v>
      </c>
      <c r="F23" s="105">
        <v>0</v>
      </c>
      <c r="G23" s="105">
        <v>0</v>
      </c>
      <c r="H23" s="87">
        <f>SUM(B23:G23)</f>
        <v>32</v>
      </c>
      <c r="I23" s="88"/>
      <c r="J23" s="89"/>
      <c r="K23" s="90"/>
      <c r="M23" s="10" t="s">
        <v>186</v>
      </c>
      <c r="N23" s="104">
        <v>7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87">
        <f>SUM(N23:S23)</f>
        <v>7</v>
      </c>
      <c r="U23" s="88"/>
      <c r="V23" s="89"/>
      <c r="W23" s="90"/>
      <c r="Y23" s="10" t="s">
        <v>186</v>
      </c>
      <c r="Z23" s="104">
        <v>4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87">
        <f>SUM(Z23:AE23)</f>
        <v>4</v>
      </c>
      <c r="AG23" s="88"/>
      <c r="AH23" s="89"/>
      <c r="AI23" s="90"/>
      <c r="AK23" s="10" t="s">
        <v>186</v>
      </c>
      <c r="AL23" s="104">
        <v>9</v>
      </c>
      <c r="AM23" s="105">
        <v>1</v>
      </c>
      <c r="AN23" s="105">
        <v>0</v>
      </c>
      <c r="AO23" s="105">
        <v>0</v>
      </c>
      <c r="AP23" s="105">
        <v>0</v>
      </c>
      <c r="AQ23" s="105">
        <v>0</v>
      </c>
      <c r="AR23" s="87">
        <f>SUM(AL23:AQ23)</f>
        <v>10</v>
      </c>
      <c r="AS23" s="88"/>
      <c r="AT23" s="89"/>
      <c r="AU23" s="90"/>
      <c r="AW23" s="10" t="s">
        <v>186</v>
      </c>
      <c r="AX23" s="104">
        <v>18</v>
      </c>
      <c r="AY23" s="105">
        <v>1</v>
      </c>
      <c r="AZ23" s="105">
        <v>0</v>
      </c>
      <c r="BA23" s="105">
        <v>0</v>
      </c>
      <c r="BB23" s="105">
        <v>0</v>
      </c>
      <c r="BC23" s="105">
        <v>0</v>
      </c>
      <c r="BD23" s="87">
        <f>SUM(AX23:BC23)</f>
        <v>19</v>
      </c>
      <c r="BE23" s="88"/>
      <c r="BF23" s="89"/>
      <c r="BG23" s="90"/>
      <c r="BI23" s="10" t="s">
        <v>186</v>
      </c>
      <c r="BJ23" s="104">
        <v>27</v>
      </c>
      <c r="BK23" s="105">
        <v>9</v>
      </c>
      <c r="BL23" s="105">
        <v>0</v>
      </c>
      <c r="BM23" s="105">
        <v>0</v>
      </c>
      <c r="BN23" s="105">
        <v>0</v>
      </c>
      <c r="BO23" s="105">
        <v>0</v>
      </c>
      <c r="BP23" s="87">
        <f>SUM(BJ23:BO23)</f>
        <v>36</v>
      </c>
      <c r="BQ23" s="88"/>
      <c r="BR23" s="89"/>
      <c r="BS23" s="90"/>
      <c r="BT23" s="91"/>
      <c r="BU23" s="10" t="s">
        <v>186</v>
      </c>
      <c r="BV23" s="104">
        <v>13</v>
      </c>
      <c r="BW23" s="105">
        <v>9</v>
      </c>
      <c r="BX23" s="105">
        <v>0</v>
      </c>
      <c r="BY23" s="105">
        <v>0</v>
      </c>
      <c r="BZ23" s="105">
        <v>0</v>
      </c>
      <c r="CA23" s="105">
        <v>0</v>
      </c>
      <c r="CB23" s="87">
        <f>SUM(BV23:CA23)</f>
        <v>22</v>
      </c>
      <c r="CC23" s="88"/>
      <c r="CD23" s="89"/>
      <c r="CE23" s="90"/>
      <c r="CF23" s="91"/>
      <c r="CG23" s="219" t="s">
        <v>186</v>
      </c>
      <c r="CH23" s="326">
        <f t="shared" si="20"/>
        <v>104</v>
      </c>
      <c r="CI23" s="217">
        <f t="shared" si="21"/>
        <v>26</v>
      </c>
      <c r="CJ23" s="217">
        <f t="shared" si="22"/>
        <v>0</v>
      </c>
      <c r="CK23" s="217">
        <f t="shared" si="23"/>
        <v>0</v>
      </c>
      <c r="CL23" s="217">
        <f t="shared" si="24"/>
        <v>0</v>
      </c>
      <c r="CM23" s="217">
        <f t="shared" si="25"/>
        <v>0</v>
      </c>
      <c r="CN23" s="217">
        <f>SUM(CH23:CM23)</f>
        <v>130</v>
      </c>
      <c r="CO23" s="226"/>
      <c r="CP23" s="217"/>
      <c r="CQ23" s="227"/>
    </row>
    <row r="24" spans="1:95" ht="24.75" customHeight="1">
      <c r="A24" s="10" t="s">
        <v>44</v>
      </c>
      <c r="B24" s="104">
        <v>26</v>
      </c>
      <c r="C24" s="105">
        <v>6</v>
      </c>
      <c r="D24" s="105">
        <v>0</v>
      </c>
      <c r="E24" s="105">
        <v>0</v>
      </c>
      <c r="F24" s="105">
        <v>0</v>
      </c>
      <c r="G24" s="105">
        <v>0</v>
      </c>
      <c r="H24" s="87">
        <f>SUM(B24:G24)</f>
        <v>32</v>
      </c>
      <c r="I24" s="88"/>
      <c r="J24" s="89"/>
      <c r="K24" s="90"/>
      <c r="M24" s="10" t="s">
        <v>44</v>
      </c>
      <c r="N24" s="104">
        <v>3</v>
      </c>
      <c r="O24" s="105">
        <v>4</v>
      </c>
      <c r="P24" s="105">
        <v>0</v>
      </c>
      <c r="Q24" s="105">
        <v>0</v>
      </c>
      <c r="R24" s="105">
        <v>0</v>
      </c>
      <c r="S24" s="105">
        <v>0</v>
      </c>
      <c r="T24" s="87">
        <f>SUM(N24:S24)</f>
        <v>7</v>
      </c>
      <c r="U24" s="88"/>
      <c r="V24" s="89"/>
      <c r="W24" s="90"/>
      <c r="Y24" s="10" t="s">
        <v>44</v>
      </c>
      <c r="Z24" s="104">
        <v>4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87">
        <f>SUM(Z24:AE24)</f>
        <v>4</v>
      </c>
      <c r="AG24" s="88"/>
      <c r="AH24" s="89"/>
      <c r="AI24" s="90"/>
      <c r="AK24" s="10" t="s">
        <v>44</v>
      </c>
      <c r="AL24" s="104">
        <v>7</v>
      </c>
      <c r="AM24" s="105">
        <v>3</v>
      </c>
      <c r="AN24" s="105">
        <v>0</v>
      </c>
      <c r="AO24" s="105">
        <v>0</v>
      </c>
      <c r="AP24" s="105">
        <v>0</v>
      </c>
      <c r="AQ24" s="105">
        <v>0</v>
      </c>
      <c r="AR24" s="87">
        <f>SUM(AL24:AQ24)</f>
        <v>10</v>
      </c>
      <c r="AS24" s="88"/>
      <c r="AT24" s="89"/>
      <c r="AU24" s="90"/>
      <c r="AW24" s="10" t="s">
        <v>44</v>
      </c>
      <c r="AX24" s="104">
        <v>18</v>
      </c>
      <c r="AY24" s="105">
        <v>1</v>
      </c>
      <c r="AZ24" s="105">
        <v>0</v>
      </c>
      <c r="BA24" s="105">
        <v>0</v>
      </c>
      <c r="BB24" s="105">
        <v>0</v>
      </c>
      <c r="BC24" s="105">
        <v>0</v>
      </c>
      <c r="BD24" s="87">
        <f>SUM(AX24:BC24)</f>
        <v>19</v>
      </c>
      <c r="BE24" s="88"/>
      <c r="BF24" s="89"/>
      <c r="BG24" s="90"/>
      <c r="BI24" s="10" t="s">
        <v>44</v>
      </c>
      <c r="BJ24" s="104">
        <v>28</v>
      </c>
      <c r="BK24" s="105">
        <v>8</v>
      </c>
      <c r="BL24" s="105">
        <v>0</v>
      </c>
      <c r="BM24" s="105">
        <v>0</v>
      </c>
      <c r="BN24" s="105">
        <v>0</v>
      </c>
      <c r="BO24" s="105">
        <v>0</v>
      </c>
      <c r="BP24" s="87">
        <f>SUM(BJ24:BO24)</f>
        <v>36</v>
      </c>
      <c r="BQ24" s="88"/>
      <c r="BR24" s="89"/>
      <c r="BS24" s="90"/>
      <c r="BT24" s="91"/>
      <c r="BU24" s="10" t="s">
        <v>44</v>
      </c>
      <c r="BV24" s="104">
        <v>14</v>
      </c>
      <c r="BW24" s="105">
        <v>7</v>
      </c>
      <c r="BX24" s="105">
        <v>1</v>
      </c>
      <c r="BY24" s="105">
        <v>0</v>
      </c>
      <c r="BZ24" s="105">
        <v>0</v>
      </c>
      <c r="CA24" s="105">
        <v>0</v>
      </c>
      <c r="CB24" s="87">
        <f>SUM(BV24:CA24)</f>
        <v>22</v>
      </c>
      <c r="CC24" s="88"/>
      <c r="CD24" s="89"/>
      <c r="CE24" s="90"/>
      <c r="CF24" s="91"/>
      <c r="CG24" s="219" t="s">
        <v>44</v>
      </c>
      <c r="CH24" s="326">
        <f t="shared" si="20"/>
        <v>100</v>
      </c>
      <c r="CI24" s="217">
        <f t="shared" si="21"/>
        <v>29</v>
      </c>
      <c r="CJ24" s="217">
        <f t="shared" si="22"/>
        <v>1</v>
      </c>
      <c r="CK24" s="217">
        <f t="shared" si="23"/>
        <v>0</v>
      </c>
      <c r="CL24" s="217">
        <f t="shared" si="24"/>
        <v>0</v>
      </c>
      <c r="CM24" s="217">
        <f t="shared" si="25"/>
        <v>0</v>
      </c>
      <c r="CN24" s="217">
        <f>SUM(CH24:CM24)</f>
        <v>130</v>
      </c>
      <c r="CO24" s="226"/>
      <c r="CP24" s="217"/>
      <c r="CQ24" s="227"/>
    </row>
    <row r="25" spans="1:95" ht="22.5" customHeight="1" thickBot="1">
      <c r="A25" s="110" t="s">
        <v>187</v>
      </c>
      <c r="B25" s="104">
        <v>26</v>
      </c>
      <c r="C25" s="105">
        <v>6</v>
      </c>
      <c r="D25" s="105">
        <v>0</v>
      </c>
      <c r="E25" s="105">
        <v>0</v>
      </c>
      <c r="F25" s="105">
        <v>0</v>
      </c>
      <c r="G25" s="105">
        <v>0</v>
      </c>
      <c r="H25" s="87">
        <f>SUM(B25:G25)</f>
        <v>32</v>
      </c>
      <c r="I25" s="88"/>
      <c r="J25" s="89"/>
      <c r="K25" s="90"/>
      <c r="M25" s="110" t="s">
        <v>187</v>
      </c>
      <c r="N25" s="104">
        <v>5</v>
      </c>
      <c r="O25" s="105">
        <v>2</v>
      </c>
      <c r="P25" s="105">
        <v>0</v>
      </c>
      <c r="Q25" s="105">
        <v>0</v>
      </c>
      <c r="R25" s="105">
        <v>0</v>
      </c>
      <c r="S25" s="105">
        <v>0</v>
      </c>
      <c r="T25" s="87">
        <f>SUM(N25:S25)</f>
        <v>7</v>
      </c>
      <c r="U25" s="88"/>
      <c r="V25" s="89"/>
      <c r="W25" s="90"/>
      <c r="Y25" s="110" t="s">
        <v>187</v>
      </c>
      <c r="Z25" s="104">
        <v>4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87">
        <f>SUM(Z25:AE25)</f>
        <v>4</v>
      </c>
      <c r="AG25" s="88"/>
      <c r="AH25" s="89"/>
      <c r="AI25" s="90"/>
      <c r="AK25" s="110" t="s">
        <v>187</v>
      </c>
      <c r="AL25" s="104">
        <v>7</v>
      </c>
      <c r="AM25" s="105">
        <v>3</v>
      </c>
      <c r="AN25" s="105">
        <v>0</v>
      </c>
      <c r="AO25" s="105">
        <v>0</v>
      </c>
      <c r="AP25" s="105">
        <v>0</v>
      </c>
      <c r="AQ25" s="105">
        <v>0</v>
      </c>
      <c r="AR25" s="87">
        <f>SUM(AL25:AQ25)</f>
        <v>10</v>
      </c>
      <c r="AS25" s="88"/>
      <c r="AT25" s="89"/>
      <c r="AU25" s="90"/>
      <c r="AW25" s="110" t="s">
        <v>187</v>
      </c>
      <c r="AX25" s="104">
        <v>17</v>
      </c>
      <c r="AY25" s="105">
        <v>2</v>
      </c>
      <c r="AZ25" s="105">
        <v>0</v>
      </c>
      <c r="BA25" s="105">
        <v>0</v>
      </c>
      <c r="BB25" s="105">
        <v>0</v>
      </c>
      <c r="BC25" s="105">
        <v>0</v>
      </c>
      <c r="BD25" s="87">
        <f>SUM(AX25:BC25)</f>
        <v>19</v>
      </c>
      <c r="BE25" s="88"/>
      <c r="BF25" s="89"/>
      <c r="BG25" s="90"/>
      <c r="BI25" s="110" t="s">
        <v>187</v>
      </c>
      <c r="BJ25" s="104">
        <v>30</v>
      </c>
      <c r="BK25" s="105">
        <v>6</v>
      </c>
      <c r="BL25" s="105">
        <v>0</v>
      </c>
      <c r="BM25" s="105">
        <v>0</v>
      </c>
      <c r="BN25" s="105">
        <v>0</v>
      </c>
      <c r="BO25" s="105">
        <v>0</v>
      </c>
      <c r="BP25" s="87">
        <f>SUM(BJ25:BO25)</f>
        <v>36</v>
      </c>
      <c r="BQ25" s="88"/>
      <c r="BR25" s="89"/>
      <c r="BS25" s="90"/>
      <c r="BT25" s="91"/>
      <c r="BU25" s="110" t="s">
        <v>187</v>
      </c>
      <c r="BV25" s="104">
        <v>11</v>
      </c>
      <c r="BW25" s="105">
        <v>10</v>
      </c>
      <c r="BX25" s="105">
        <v>1</v>
      </c>
      <c r="BY25" s="105">
        <v>0</v>
      </c>
      <c r="BZ25" s="105">
        <v>0</v>
      </c>
      <c r="CA25" s="105">
        <v>0</v>
      </c>
      <c r="CB25" s="87">
        <f>SUM(BV25:CA25)</f>
        <v>22</v>
      </c>
      <c r="CC25" s="88"/>
      <c r="CD25" s="89"/>
      <c r="CE25" s="90"/>
      <c r="CF25" s="91"/>
      <c r="CG25" s="220" t="s">
        <v>187</v>
      </c>
      <c r="CH25" s="327">
        <f t="shared" si="20"/>
        <v>100</v>
      </c>
      <c r="CI25" s="221">
        <f t="shared" si="21"/>
        <v>29</v>
      </c>
      <c r="CJ25" s="221">
        <f t="shared" si="22"/>
        <v>1</v>
      </c>
      <c r="CK25" s="221">
        <f t="shared" si="23"/>
        <v>0</v>
      </c>
      <c r="CL25" s="221">
        <f t="shared" si="24"/>
        <v>0</v>
      </c>
      <c r="CM25" s="221">
        <f t="shared" si="25"/>
        <v>0</v>
      </c>
      <c r="CN25" s="221">
        <f>SUM(CH25:CM25)</f>
        <v>130</v>
      </c>
      <c r="CO25" s="228"/>
      <c r="CP25" s="221"/>
      <c r="CQ25" s="229"/>
    </row>
    <row r="26" spans="1:95" s="150" customFormat="1" ht="24" thickBot="1">
      <c r="A26" s="145" t="s">
        <v>4</v>
      </c>
      <c r="B26" s="146">
        <f t="shared" ref="B26:H26" si="26">SUM(B21:B25)</f>
        <v>125</v>
      </c>
      <c r="C26" s="147">
        <f t="shared" si="26"/>
        <v>33</v>
      </c>
      <c r="D26" s="147">
        <f t="shared" si="26"/>
        <v>2</v>
      </c>
      <c r="E26" s="147">
        <f t="shared" si="26"/>
        <v>0</v>
      </c>
      <c r="F26" s="147">
        <f t="shared" si="26"/>
        <v>0</v>
      </c>
      <c r="G26" s="147">
        <f t="shared" si="26"/>
        <v>0</v>
      </c>
      <c r="H26" s="147">
        <f t="shared" si="26"/>
        <v>160</v>
      </c>
      <c r="I26" s="148">
        <f>((B26*5)+(C26*4)+(D26*3)+(E26*2)+(F26*1))/(B26+C26+D26+E26+F26)</f>
        <v>4.7687499999999998</v>
      </c>
      <c r="J26" s="94" t="s">
        <v>95</v>
      </c>
      <c r="K26" s="133">
        <f>I26*100/5</f>
        <v>95.375</v>
      </c>
      <c r="L26" s="149"/>
      <c r="M26" s="145" t="s">
        <v>4</v>
      </c>
      <c r="N26" s="146">
        <f t="shared" ref="N26:T26" si="27">SUM(N21:N25)</f>
        <v>25</v>
      </c>
      <c r="O26" s="147">
        <f t="shared" si="27"/>
        <v>10</v>
      </c>
      <c r="P26" s="147">
        <f t="shared" si="27"/>
        <v>0</v>
      </c>
      <c r="Q26" s="147">
        <f t="shared" si="27"/>
        <v>0</v>
      </c>
      <c r="R26" s="147">
        <f t="shared" si="27"/>
        <v>0</v>
      </c>
      <c r="S26" s="147">
        <f t="shared" si="27"/>
        <v>0</v>
      </c>
      <c r="T26" s="147">
        <f t="shared" si="27"/>
        <v>35</v>
      </c>
      <c r="U26" s="148">
        <f>((N26*5)+(O26*4)+(P26*3)+(Q26*2)+(R26*1))/(N26+O26+P26+Q26+R26)</f>
        <v>4.7142857142857144</v>
      </c>
      <c r="V26" s="94" t="s">
        <v>95</v>
      </c>
      <c r="W26" s="133">
        <f>U26*100/5</f>
        <v>94.285714285714292</v>
      </c>
      <c r="Y26" s="145" t="s">
        <v>4</v>
      </c>
      <c r="Z26" s="146">
        <f t="shared" ref="Z26:AF26" si="28">SUM(Z21:Z25)</f>
        <v>18</v>
      </c>
      <c r="AA26" s="147">
        <f t="shared" si="28"/>
        <v>2</v>
      </c>
      <c r="AB26" s="147">
        <f t="shared" si="28"/>
        <v>0</v>
      </c>
      <c r="AC26" s="147">
        <f t="shared" si="28"/>
        <v>0</v>
      </c>
      <c r="AD26" s="147">
        <f t="shared" si="28"/>
        <v>0</v>
      </c>
      <c r="AE26" s="147">
        <f t="shared" si="28"/>
        <v>0</v>
      </c>
      <c r="AF26" s="147">
        <f t="shared" si="28"/>
        <v>20</v>
      </c>
      <c r="AG26" s="148">
        <f>((Z26*5)+(AA26*4)+(AB26*3)+(AC26*2)+(AD26*1))/(Z26+AA26+AB26+AC26+AD26)</f>
        <v>4.9000000000000004</v>
      </c>
      <c r="AH26" s="94" t="s">
        <v>95</v>
      </c>
      <c r="AI26" s="133">
        <f>AG26*100/5</f>
        <v>98.000000000000014</v>
      </c>
      <c r="AK26" s="145" t="s">
        <v>4</v>
      </c>
      <c r="AL26" s="146">
        <f t="shared" ref="AL26:AR26" si="29">SUM(AL21:AL25)</f>
        <v>35</v>
      </c>
      <c r="AM26" s="147">
        <f t="shared" si="29"/>
        <v>15</v>
      </c>
      <c r="AN26" s="147">
        <f t="shared" si="29"/>
        <v>0</v>
      </c>
      <c r="AO26" s="147">
        <f t="shared" si="29"/>
        <v>0</v>
      </c>
      <c r="AP26" s="147">
        <f t="shared" si="29"/>
        <v>0</v>
      </c>
      <c r="AQ26" s="147">
        <f t="shared" si="29"/>
        <v>0</v>
      </c>
      <c r="AR26" s="147">
        <f t="shared" si="29"/>
        <v>50</v>
      </c>
      <c r="AS26" s="148">
        <f>((AL26*5)+(AM26*4)+(AN26*3)+(AO26*2)+(AP26*1))/(AL26+AM26+AN26+AO26+AP26)</f>
        <v>4.7</v>
      </c>
      <c r="AT26" s="94" t="s">
        <v>95</v>
      </c>
      <c r="AU26" s="133">
        <f>AS26*100/5</f>
        <v>94</v>
      </c>
      <c r="AW26" s="145" t="s">
        <v>4</v>
      </c>
      <c r="AX26" s="146">
        <f t="shared" ref="AX26:BD26" si="30">SUM(AX21:AX25)</f>
        <v>87</v>
      </c>
      <c r="AY26" s="147">
        <f t="shared" si="30"/>
        <v>8</v>
      </c>
      <c r="AZ26" s="147">
        <f t="shared" si="30"/>
        <v>0</v>
      </c>
      <c r="BA26" s="147">
        <f t="shared" si="30"/>
        <v>0</v>
      </c>
      <c r="BB26" s="147">
        <f t="shared" si="30"/>
        <v>0</v>
      </c>
      <c r="BC26" s="147">
        <f t="shared" si="30"/>
        <v>0</v>
      </c>
      <c r="BD26" s="147">
        <f t="shared" si="30"/>
        <v>95</v>
      </c>
      <c r="BE26" s="148">
        <f>((AX26*5)+(AY26*4)+(AZ26*3)+(BA26*2)+(BB26*1))/(AX26+AY26+AZ26+BA26+BB26)</f>
        <v>4.9157894736842103</v>
      </c>
      <c r="BF26" s="94" t="s">
        <v>95</v>
      </c>
      <c r="BG26" s="133">
        <f>BE26*100/5</f>
        <v>98.315789473684205</v>
      </c>
      <c r="BI26" s="145" t="s">
        <v>4</v>
      </c>
      <c r="BJ26" s="146">
        <f t="shared" ref="BJ26:BP26" si="31">SUM(BJ21:BJ25)</f>
        <v>138</v>
      </c>
      <c r="BK26" s="147">
        <f t="shared" si="31"/>
        <v>42</v>
      </c>
      <c r="BL26" s="147">
        <f t="shared" si="31"/>
        <v>0</v>
      </c>
      <c r="BM26" s="147">
        <f t="shared" si="31"/>
        <v>0</v>
      </c>
      <c r="BN26" s="147">
        <f t="shared" si="31"/>
        <v>0</v>
      </c>
      <c r="BO26" s="147">
        <f t="shared" si="31"/>
        <v>0</v>
      </c>
      <c r="BP26" s="147">
        <f t="shared" si="31"/>
        <v>180</v>
      </c>
      <c r="BQ26" s="148">
        <f>((BJ26*5)+(BK26*4)+(BL26*3)+(BM26*2)+(BN26*1))/(BJ26+BK26+BL26+BM26+BN26)</f>
        <v>4.7666666666666666</v>
      </c>
      <c r="BR26" s="94" t="s">
        <v>95</v>
      </c>
      <c r="BS26" s="133">
        <f>BQ26*100/5</f>
        <v>95.333333333333343</v>
      </c>
      <c r="BT26" s="134"/>
      <c r="BU26" s="145" t="s">
        <v>4</v>
      </c>
      <c r="BV26" s="146">
        <f t="shared" ref="BV26:CB26" si="32">SUM(BV21:BV25)</f>
        <v>61</v>
      </c>
      <c r="BW26" s="147">
        <f t="shared" si="32"/>
        <v>47</v>
      </c>
      <c r="BX26" s="147">
        <f t="shared" si="32"/>
        <v>2</v>
      </c>
      <c r="BY26" s="147">
        <f t="shared" si="32"/>
        <v>0</v>
      </c>
      <c r="BZ26" s="147">
        <f t="shared" si="32"/>
        <v>0</v>
      </c>
      <c r="CA26" s="147">
        <f t="shared" si="32"/>
        <v>0</v>
      </c>
      <c r="CB26" s="147">
        <f t="shared" si="32"/>
        <v>110</v>
      </c>
      <c r="CC26" s="148">
        <f>((BV26*5)+(BW26*4)+(BX26*3)+(BY26*2)+(BZ26*1))/(BV26+BW26+BX26+BY26+BZ26)</f>
        <v>4.5363636363636362</v>
      </c>
      <c r="CD26" s="94" t="s">
        <v>95</v>
      </c>
      <c r="CE26" s="133">
        <f>CC26*100/5</f>
        <v>90.72727272727272</v>
      </c>
      <c r="CF26" s="134"/>
      <c r="CG26" s="210" t="s">
        <v>4</v>
      </c>
      <c r="CH26" s="328">
        <f t="shared" ref="CH26:CN26" si="33">SUM(CH21:CH25)</f>
        <v>489</v>
      </c>
      <c r="CI26" s="329">
        <f t="shared" si="33"/>
        <v>157</v>
      </c>
      <c r="CJ26" s="329">
        <f t="shared" si="33"/>
        <v>4</v>
      </c>
      <c r="CK26" s="329">
        <f t="shared" si="33"/>
        <v>0</v>
      </c>
      <c r="CL26" s="329">
        <f t="shared" si="33"/>
        <v>0</v>
      </c>
      <c r="CM26" s="329">
        <f t="shared" si="33"/>
        <v>0</v>
      </c>
      <c r="CN26" s="320">
        <f t="shared" si="33"/>
        <v>650</v>
      </c>
      <c r="CO26" s="335">
        <f>((CH26*5)+(CI26*4)+(CJ26*3)+(CK26*2)+(CL26*1))/(CH26+CI26+CJ26+CK26+CL26)</f>
        <v>4.7461538461538462</v>
      </c>
      <c r="CP26" s="208" t="s">
        <v>113</v>
      </c>
      <c r="CQ26" s="209">
        <f>CO26*100/5</f>
        <v>94.923076923076934</v>
      </c>
    </row>
    <row r="27" spans="1:95">
      <c r="A27" s="151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152"/>
      <c r="M27" s="151"/>
      <c r="N27" s="73"/>
      <c r="O27" s="73"/>
      <c r="P27" s="73"/>
      <c r="Q27" s="73"/>
      <c r="R27" s="73"/>
      <c r="S27" s="73"/>
      <c r="T27" s="73"/>
      <c r="U27" s="73"/>
      <c r="V27" s="73"/>
      <c r="W27" s="73"/>
      <c r="Y27" s="151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K27" s="151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W27" s="151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I27" s="151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U27" s="151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G27" s="193"/>
      <c r="CH27" s="194"/>
      <c r="CI27" s="194"/>
      <c r="CJ27" s="194"/>
      <c r="CK27" s="194"/>
      <c r="CL27" s="194"/>
      <c r="CM27" s="194"/>
      <c r="CN27" s="194"/>
      <c r="CO27" s="194"/>
      <c r="CP27" s="73"/>
      <c r="CQ27" s="73"/>
    </row>
    <row r="28" spans="1:95">
      <c r="A28" s="15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52"/>
      <c r="M28" s="151"/>
      <c r="N28" s="73"/>
      <c r="O28" s="73"/>
      <c r="P28" s="73"/>
      <c r="Q28" s="73"/>
      <c r="R28" s="73"/>
      <c r="S28" s="73"/>
      <c r="T28" s="73"/>
      <c r="U28" s="73"/>
      <c r="V28" s="73"/>
      <c r="W28" s="73"/>
      <c r="Y28" s="151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K28" s="151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W28" s="151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I28" s="151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U28" s="151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G28" s="193"/>
      <c r="CH28" s="194"/>
      <c r="CI28" s="194"/>
      <c r="CJ28" s="194"/>
      <c r="CK28" s="194"/>
      <c r="CL28" s="194"/>
      <c r="CM28" s="194"/>
      <c r="CN28" s="194"/>
      <c r="CO28" s="194"/>
      <c r="CP28" s="73"/>
      <c r="CQ28" s="73"/>
    </row>
    <row r="29" spans="1:95">
      <c r="A29" s="15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152"/>
      <c r="M29" s="151"/>
      <c r="N29" s="73"/>
      <c r="O29" s="73"/>
      <c r="P29" s="73"/>
      <c r="Q29" s="73"/>
      <c r="R29" s="73"/>
      <c r="S29" s="73"/>
      <c r="T29" s="73"/>
      <c r="U29" s="73"/>
      <c r="V29" s="73"/>
      <c r="W29" s="73"/>
      <c r="Y29" s="151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K29" s="151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W29" s="151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I29" s="151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U29" s="151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G29" s="193"/>
      <c r="CH29" s="194"/>
      <c r="CI29" s="194"/>
      <c r="CJ29" s="194"/>
      <c r="CK29" s="194"/>
      <c r="CL29" s="194"/>
      <c r="CM29" s="194"/>
      <c r="CN29" s="194"/>
      <c r="CO29" s="194"/>
      <c r="CP29" s="73"/>
      <c r="CQ29" s="73"/>
    </row>
    <row r="30" spans="1:95">
      <c r="A30" s="15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52"/>
      <c r="M30" s="151"/>
      <c r="N30" s="73"/>
      <c r="O30" s="73"/>
      <c r="P30" s="73"/>
      <c r="Q30" s="73"/>
      <c r="R30" s="73"/>
      <c r="S30" s="73"/>
      <c r="T30" s="73"/>
      <c r="U30" s="73"/>
      <c r="V30" s="73"/>
      <c r="W30" s="73"/>
      <c r="Y30" s="151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K30" s="151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W30" s="151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I30" s="151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U30" s="151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G30" s="193"/>
      <c r="CH30" s="194"/>
      <c r="CI30" s="194"/>
      <c r="CJ30" s="194"/>
      <c r="CK30" s="194"/>
      <c r="CL30" s="194"/>
      <c r="CM30" s="194"/>
      <c r="CN30" s="194"/>
      <c r="CO30" s="194"/>
      <c r="CP30" s="73"/>
      <c r="CQ30" s="73"/>
    </row>
    <row r="31" spans="1:95">
      <c r="A31" s="15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152"/>
      <c r="M31" s="151"/>
      <c r="N31" s="73"/>
      <c r="O31" s="73"/>
      <c r="P31" s="73"/>
      <c r="Q31" s="73"/>
      <c r="R31" s="73"/>
      <c r="S31" s="73"/>
      <c r="T31" s="73"/>
      <c r="U31" s="73"/>
      <c r="V31" s="73"/>
      <c r="W31" s="73"/>
      <c r="Y31" s="151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K31" s="151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W31" s="151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I31" s="151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U31" s="151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G31" s="193"/>
      <c r="CH31" s="194"/>
      <c r="CI31" s="194"/>
      <c r="CJ31" s="194"/>
      <c r="CK31" s="194"/>
      <c r="CL31" s="194"/>
      <c r="CM31" s="194"/>
      <c r="CN31" s="194"/>
      <c r="CO31" s="194"/>
      <c r="CP31" s="73"/>
      <c r="CQ31" s="73"/>
    </row>
    <row r="32" spans="1:95">
      <c r="A32" s="15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152"/>
      <c r="M32" s="151"/>
      <c r="N32" s="73"/>
      <c r="O32" s="73"/>
      <c r="P32" s="73"/>
      <c r="Q32" s="73"/>
      <c r="R32" s="73"/>
      <c r="S32" s="73"/>
      <c r="T32" s="73"/>
      <c r="U32" s="73"/>
      <c r="V32" s="73"/>
      <c r="W32" s="73"/>
      <c r="Y32" s="151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K32" s="151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W32" s="151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I32" s="151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U32" s="151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G32" s="193"/>
      <c r="CH32" s="194"/>
      <c r="CI32" s="194"/>
      <c r="CJ32" s="194"/>
      <c r="CK32" s="194"/>
      <c r="CL32" s="194"/>
      <c r="CM32" s="194"/>
      <c r="CN32" s="194"/>
      <c r="CO32" s="194"/>
      <c r="CP32" s="73"/>
      <c r="CQ32" s="73"/>
    </row>
    <row r="33" spans="1:95" ht="23.25" customHeight="1" thickBot="1">
      <c r="A33" s="153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M33" s="153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Y33" s="153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K33" s="153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W33" s="153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I33" s="153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U33" s="153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G33" s="195"/>
      <c r="CH33" s="196"/>
      <c r="CI33" s="196"/>
      <c r="CJ33" s="196"/>
      <c r="CK33" s="196"/>
      <c r="CL33" s="196"/>
      <c r="CM33" s="196"/>
      <c r="CN33" s="196"/>
      <c r="CO33" s="196"/>
      <c r="CP33" s="112"/>
      <c r="CQ33" s="112"/>
    </row>
    <row r="34" spans="1:95" ht="25.5" customHeight="1">
      <c r="A34" s="390" t="s">
        <v>77</v>
      </c>
      <c r="B34" s="392" t="s">
        <v>1</v>
      </c>
      <c r="C34" s="393"/>
      <c r="D34" s="393"/>
      <c r="E34" s="393"/>
      <c r="F34" s="394"/>
      <c r="G34" s="402" t="s">
        <v>3</v>
      </c>
      <c r="H34" s="397" t="s">
        <v>2</v>
      </c>
      <c r="I34" s="399" t="s">
        <v>5</v>
      </c>
      <c r="J34" s="400"/>
      <c r="K34" s="401"/>
      <c r="M34" s="390" t="s">
        <v>77</v>
      </c>
      <c r="N34" s="392" t="s">
        <v>1</v>
      </c>
      <c r="O34" s="393"/>
      <c r="P34" s="393"/>
      <c r="Q34" s="393"/>
      <c r="R34" s="394"/>
      <c r="S34" s="402" t="s">
        <v>3</v>
      </c>
      <c r="T34" s="397" t="s">
        <v>2</v>
      </c>
      <c r="U34" s="399" t="s">
        <v>5</v>
      </c>
      <c r="V34" s="400"/>
      <c r="W34" s="401"/>
      <c r="Y34" s="390" t="s">
        <v>77</v>
      </c>
      <c r="Z34" s="392" t="s">
        <v>1</v>
      </c>
      <c r="AA34" s="393"/>
      <c r="AB34" s="393"/>
      <c r="AC34" s="393"/>
      <c r="AD34" s="394"/>
      <c r="AE34" s="402" t="s">
        <v>3</v>
      </c>
      <c r="AF34" s="397" t="s">
        <v>2</v>
      </c>
      <c r="AG34" s="399" t="s">
        <v>5</v>
      </c>
      <c r="AH34" s="400"/>
      <c r="AI34" s="401"/>
      <c r="AK34" s="390" t="s">
        <v>77</v>
      </c>
      <c r="AL34" s="392" t="s">
        <v>1</v>
      </c>
      <c r="AM34" s="393"/>
      <c r="AN34" s="393"/>
      <c r="AO34" s="393"/>
      <c r="AP34" s="394"/>
      <c r="AQ34" s="402" t="s">
        <v>3</v>
      </c>
      <c r="AR34" s="397" t="s">
        <v>2</v>
      </c>
      <c r="AS34" s="399" t="s">
        <v>5</v>
      </c>
      <c r="AT34" s="400"/>
      <c r="AU34" s="401"/>
      <c r="AW34" s="390" t="s">
        <v>77</v>
      </c>
      <c r="AX34" s="392" t="s">
        <v>1</v>
      </c>
      <c r="AY34" s="393"/>
      <c r="AZ34" s="393"/>
      <c r="BA34" s="393"/>
      <c r="BB34" s="394"/>
      <c r="BC34" s="402" t="s">
        <v>3</v>
      </c>
      <c r="BD34" s="397" t="s">
        <v>2</v>
      </c>
      <c r="BE34" s="399" t="s">
        <v>5</v>
      </c>
      <c r="BF34" s="400"/>
      <c r="BG34" s="401"/>
      <c r="BI34" s="390" t="s">
        <v>77</v>
      </c>
      <c r="BJ34" s="392" t="s">
        <v>1</v>
      </c>
      <c r="BK34" s="393"/>
      <c r="BL34" s="393"/>
      <c r="BM34" s="393"/>
      <c r="BN34" s="394"/>
      <c r="BO34" s="402" t="s">
        <v>3</v>
      </c>
      <c r="BP34" s="397" t="s">
        <v>2</v>
      </c>
      <c r="BQ34" s="399" t="s">
        <v>5</v>
      </c>
      <c r="BR34" s="400"/>
      <c r="BS34" s="401"/>
      <c r="BT34" s="79"/>
      <c r="BU34" s="390" t="s">
        <v>77</v>
      </c>
      <c r="BV34" s="392" t="s">
        <v>1</v>
      </c>
      <c r="BW34" s="393"/>
      <c r="BX34" s="393"/>
      <c r="BY34" s="393"/>
      <c r="BZ34" s="394"/>
      <c r="CA34" s="402" t="s">
        <v>3</v>
      </c>
      <c r="CB34" s="397" t="s">
        <v>2</v>
      </c>
      <c r="CC34" s="399" t="s">
        <v>5</v>
      </c>
      <c r="CD34" s="400"/>
      <c r="CE34" s="401"/>
      <c r="CF34" s="79"/>
      <c r="CG34" s="405" t="s">
        <v>77</v>
      </c>
      <c r="CH34" s="407" t="s">
        <v>1</v>
      </c>
      <c r="CI34" s="408"/>
      <c r="CJ34" s="408"/>
      <c r="CK34" s="408"/>
      <c r="CL34" s="408"/>
      <c r="CM34" s="415" t="s">
        <v>3</v>
      </c>
      <c r="CN34" s="411" t="s">
        <v>2</v>
      </c>
      <c r="CO34" s="413" t="s">
        <v>5</v>
      </c>
      <c r="CP34" s="413"/>
      <c r="CQ34" s="414"/>
    </row>
    <row r="35" spans="1:95" ht="25.5" customHeight="1" thickBot="1">
      <c r="A35" s="391"/>
      <c r="B35" s="80">
        <v>5</v>
      </c>
      <c r="C35" s="81">
        <v>4</v>
      </c>
      <c r="D35" s="81">
        <v>3</v>
      </c>
      <c r="E35" s="81">
        <v>2</v>
      </c>
      <c r="F35" s="81">
        <v>1</v>
      </c>
      <c r="G35" s="403"/>
      <c r="H35" s="398"/>
      <c r="I35" s="82" t="s">
        <v>47</v>
      </c>
      <c r="J35" s="83" t="s">
        <v>49</v>
      </c>
      <c r="K35" s="84" t="s">
        <v>48</v>
      </c>
      <c r="M35" s="391"/>
      <c r="N35" s="80">
        <v>5</v>
      </c>
      <c r="O35" s="81">
        <v>4</v>
      </c>
      <c r="P35" s="81">
        <v>3</v>
      </c>
      <c r="Q35" s="81">
        <v>2</v>
      </c>
      <c r="R35" s="81">
        <v>1</v>
      </c>
      <c r="S35" s="403"/>
      <c r="T35" s="398"/>
      <c r="U35" s="82" t="s">
        <v>47</v>
      </c>
      <c r="V35" s="83" t="s">
        <v>49</v>
      </c>
      <c r="W35" s="84" t="s">
        <v>48</v>
      </c>
      <c r="Y35" s="391"/>
      <c r="Z35" s="80">
        <v>5</v>
      </c>
      <c r="AA35" s="81">
        <v>4</v>
      </c>
      <c r="AB35" s="81">
        <v>3</v>
      </c>
      <c r="AC35" s="81">
        <v>2</v>
      </c>
      <c r="AD35" s="81">
        <v>1</v>
      </c>
      <c r="AE35" s="403"/>
      <c r="AF35" s="398"/>
      <c r="AG35" s="82" t="s">
        <v>47</v>
      </c>
      <c r="AH35" s="83" t="s">
        <v>49</v>
      </c>
      <c r="AI35" s="84" t="s">
        <v>48</v>
      </c>
      <c r="AK35" s="391"/>
      <c r="AL35" s="80">
        <v>5</v>
      </c>
      <c r="AM35" s="81">
        <v>4</v>
      </c>
      <c r="AN35" s="81">
        <v>3</v>
      </c>
      <c r="AO35" s="81">
        <v>2</v>
      </c>
      <c r="AP35" s="81">
        <v>1</v>
      </c>
      <c r="AQ35" s="403"/>
      <c r="AR35" s="398"/>
      <c r="AS35" s="82" t="s">
        <v>47</v>
      </c>
      <c r="AT35" s="83" t="s">
        <v>49</v>
      </c>
      <c r="AU35" s="84" t="s">
        <v>48</v>
      </c>
      <c r="AW35" s="391"/>
      <c r="AX35" s="80">
        <v>5</v>
      </c>
      <c r="AY35" s="81">
        <v>4</v>
      </c>
      <c r="AZ35" s="81">
        <v>3</v>
      </c>
      <c r="BA35" s="81">
        <v>2</v>
      </c>
      <c r="BB35" s="81">
        <v>1</v>
      </c>
      <c r="BC35" s="403"/>
      <c r="BD35" s="398"/>
      <c r="BE35" s="82" t="s">
        <v>47</v>
      </c>
      <c r="BF35" s="83" t="s">
        <v>49</v>
      </c>
      <c r="BG35" s="84" t="s">
        <v>48</v>
      </c>
      <c r="BI35" s="391"/>
      <c r="BJ35" s="80">
        <v>5</v>
      </c>
      <c r="BK35" s="81">
        <v>4</v>
      </c>
      <c r="BL35" s="81">
        <v>3</v>
      </c>
      <c r="BM35" s="81">
        <v>2</v>
      </c>
      <c r="BN35" s="81">
        <v>1</v>
      </c>
      <c r="BO35" s="403"/>
      <c r="BP35" s="398"/>
      <c r="BQ35" s="82" t="s">
        <v>47</v>
      </c>
      <c r="BR35" s="83" t="s">
        <v>49</v>
      </c>
      <c r="BS35" s="84" t="s">
        <v>48</v>
      </c>
      <c r="BT35" s="85"/>
      <c r="BU35" s="391"/>
      <c r="BV35" s="80">
        <v>5</v>
      </c>
      <c r="BW35" s="81">
        <v>4</v>
      </c>
      <c r="BX35" s="81">
        <v>3</v>
      </c>
      <c r="BY35" s="81">
        <v>2</v>
      </c>
      <c r="BZ35" s="81">
        <v>1</v>
      </c>
      <c r="CA35" s="403"/>
      <c r="CB35" s="398"/>
      <c r="CC35" s="82" t="s">
        <v>47</v>
      </c>
      <c r="CD35" s="83" t="s">
        <v>49</v>
      </c>
      <c r="CE35" s="84" t="s">
        <v>48</v>
      </c>
      <c r="CF35" s="85"/>
      <c r="CG35" s="406"/>
      <c r="CH35" s="80">
        <v>5</v>
      </c>
      <c r="CI35" s="81">
        <v>4</v>
      </c>
      <c r="CJ35" s="81">
        <v>3</v>
      </c>
      <c r="CK35" s="81">
        <v>2</v>
      </c>
      <c r="CL35" s="81">
        <v>1</v>
      </c>
      <c r="CM35" s="416"/>
      <c r="CN35" s="412"/>
      <c r="CO35" s="82" t="s">
        <v>47</v>
      </c>
      <c r="CP35" s="83" t="s">
        <v>49</v>
      </c>
      <c r="CQ35" s="84" t="s">
        <v>48</v>
      </c>
    </row>
    <row r="36" spans="1:95">
      <c r="A36" s="141" t="s">
        <v>118</v>
      </c>
      <c r="B36" s="119"/>
      <c r="C36" s="120"/>
      <c r="D36" s="120"/>
      <c r="E36" s="120"/>
      <c r="F36" s="120"/>
      <c r="G36" s="120"/>
      <c r="H36" s="120"/>
      <c r="I36" s="142"/>
      <c r="J36" s="143"/>
      <c r="K36" s="144"/>
      <c r="M36" s="141" t="s">
        <v>118</v>
      </c>
      <c r="N36" s="119"/>
      <c r="O36" s="120"/>
      <c r="P36" s="120"/>
      <c r="Q36" s="120"/>
      <c r="R36" s="120"/>
      <c r="S36" s="120"/>
      <c r="T36" s="120"/>
      <c r="U36" s="142"/>
      <c r="V36" s="143"/>
      <c r="W36" s="144"/>
      <c r="Y36" s="141" t="s">
        <v>118</v>
      </c>
      <c r="Z36" s="119"/>
      <c r="AA36" s="120"/>
      <c r="AB36" s="120"/>
      <c r="AC36" s="120"/>
      <c r="AD36" s="120"/>
      <c r="AE36" s="120"/>
      <c r="AF36" s="120"/>
      <c r="AG36" s="142"/>
      <c r="AH36" s="143"/>
      <c r="AI36" s="144"/>
      <c r="AK36" s="141" t="s">
        <v>118</v>
      </c>
      <c r="AL36" s="119"/>
      <c r="AM36" s="120"/>
      <c r="AN36" s="120"/>
      <c r="AO36" s="120"/>
      <c r="AP36" s="120"/>
      <c r="AQ36" s="120"/>
      <c r="AR36" s="120"/>
      <c r="AS36" s="142"/>
      <c r="AT36" s="143"/>
      <c r="AU36" s="144"/>
      <c r="AW36" s="141" t="s">
        <v>118</v>
      </c>
      <c r="AX36" s="119"/>
      <c r="AY36" s="120"/>
      <c r="AZ36" s="120"/>
      <c r="BA36" s="120"/>
      <c r="BB36" s="120"/>
      <c r="BC36" s="120"/>
      <c r="BD36" s="120"/>
      <c r="BE36" s="142"/>
      <c r="BF36" s="143"/>
      <c r="BG36" s="144"/>
      <c r="BI36" s="141" t="s">
        <v>118</v>
      </c>
      <c r="BJ36" s="119"/>
      <c r="BK36" s="120"/>
      <c r="BL36" s="120"/>
      <c r="BM36" s="120"/>
      <c r="BN36" s="120"/>
      <c r="BO36" s="120"/>
      <c r="BP36" s="120"/>
      <c r="BQ36" s="142"/>
      <c r="BR36" s="143"/>
      <c r="BS36" s="144"/>
      <c r="BT36" s="91"/>
      <c r="BU36" s="141" t="s">
        <v>118</v>
      </c>
      <c r="BV36" s="119"/>
      <c r="BW36" s="120"/>
      <c r="BX36" s="120"/>
      <c r="BY36" s="120"/>
      <c r="BZ36" s="120"/>
      <c r="CA36" s="120"/>
      <c r="CB36" s="120"/>
      <c r="CC36" s="142"/>
      <c r="CD36" s="143"/>
      <c r="CE36" s="144"/>
      <c r="CF36" s="91"/>
      <c r="CG36" s="223" t="s">
        <v>118</v>
      </c>
      <c r="CH36" s="325"/>
      <c r="CI36" s="214"/>
      <c r="CJ36" s="214"/>
      <c r="CK36" s="214"/>
      <c r="CL36" s="214"/>
      <c r="CM36" s="213"/>
      <c r="CN36" s="213"/>
      <c r="CO36" s="213"/>
      <c r="CP36" s="214"/>
      <c r="CQ36" s="224"/>
    </row>
    <row r="37" spans="1:95" ht="56.25">
      <c r="A37" s="113" t="s">
        <v>82</v>
      </c>
      <c r="B37" s="104">
        <v>14</v>
      </c>
      <c r="C37" s="105">
        <v>16</v>
      </c>
      <c r="D37" s="105">
        <v>2</v>
      </c>
      <c r="E37" s="105">
        <v>0</v>
      </c>
      <c r="F37" s="105">
        <v>0</v>
      </c>
      <c r="G37" s="105">
        <v>0</v>
      </c>
      <c r="H37" s="105">
        <f>SUM(B37:G37)</f>
        <v>32</v>
      </c>
      <c r="I37" s="88"/>
      <c r="J37" s="89"/>
      <c r="K37" s="90"/>
      <c r="M37" s="113" t="s">
        <v>82</v>
      </c>
      <c r="N37" s="104">
        <v>4</v>
      </c>
      <c r="O37" s="105">
        <v>3</v>
      </c>
      <c r="P37" s="105">
        <v>0</v>
      </c>
      <c r="Q37" s="105">
        <v>0</v>
      </c>
      <c r="R37" s="105">
        <v>0</v>
      </c>
      <c r="S37" s="105">
        <v>0</v>
      </c>
      <c r="T37" s="105">
        <f>SUM(N37:S37)</f>
        <v>7</v>
      </c>
      <c r="U37" s="88"/>
      <c r="V37" s="89"/>
      <c r="W37" s="90"/>
      <c r="Y37" s="113" t="s">
        <v>82</v>
      </c>
      <c r="Z37" s="104">
        <v>2</v>
      </c>
      <c r="AA37" s="105">
        <v>2</v>
      </c>
      <c r="AB37" s="105">
        <v>0</v>
      </c>
      <c r="AC37" s="105">
        <v>0</v>
      </c>
      <c r="AD37" s="105">
        <v>0</v>
      </c>
      <c r="AE37" s="105">
        <v>0</v>
      </c>
      <c r="AF37" s="105">
        <f>SUM(Z37:AE37)</f>
        <v>4</v>
      </c>
      <c r="AG37" s="88"/>
      <c r="AH37" s="89"/>
      <c r="AI37" s="90"/>
      <c r="AK37" s="113" t="s">
        <v>82</v>
      </c>
      <c r="AL37" s="104">
        <v>3</v>
      </c>
      <c r="AM37" s="105">
        <v>7</v>
      </c>
      <c r="AN37" s="105">
        <v>0</v>
      </c>
      <c r="AO37" s="105">
        <v>0</v>
      </c>
      <c r="AP37" s="105">
        <v>0</v>
      </c>
      <c r="AQ37" s="105">
        <v>0</v>
      </c>
      <c r="AR37" s="105">
        <f>SUM(AL37:AQ37)</f>
        <v>10</v>
      </c>
      <c r="AS37" s="88"/>
      <c r="AT37" s="89"/>
      <c r="AU37" s="90"/>
      <c r="AW37" s="113" t="s">
        <v>82</v>
      </c>
      <c r="AX37" s="104">
        <v>15</v>
      </c>
      <c r="AY37" s="105">
        <v>4</v>
      </c>
      <c r="AZ37" s="105">
        <v>0</v>
      </c>
      <c r="BA37" s="105">
        <v>0</v>
      </c>
      <c r="BB37" s="105">
        <v>0</v>
      </c>
      <c r="BC37" s="105">
        <v>0</v>
      </c>
      <c r="BD37" s="105">
        <f>SUM(AX37:BC37)</f>
        <v>19</v>
      </c>
      <c r="BE37" s="88"/>
      <c r="BF37" s="89"/>
      <c r="BG37" s="90"/>
      <c r="BI37" s="113" t="s">
        <v>82</v>
      </c>
      <c r="BJ37" s="104">
        <v>29</v>
      </c>
      <c r="BK37" s="105">
        <v>7</v>
      </c>
      <c r="BL37" s="105">
        <v>0</v>
      </c>
      <c r="BM37" s="105">
        <v>0</v>
      </c>
      <c r="BN37" s="105">
        <v>0</v>
      </c>
      <c r="BO37" s="105">
        <v>0</v>
      </c>
      <c r="BP37" s="105">
        <f>SUM(BJ37:BO37)</f>
        <v>36</v>
      </c>
      <c r="BQ37" s="88"/>
      <c r="BR37" s="89"/>
      <c r="BS37" s="90"/>
      <c r="BT37" s="91"/>
      <c r="BU37" s="113" t="s">
        <v>82</v>
      </c>
      <c r="BV37" s="104">
        <v>8</v>
      </c>
      <c r="BW37" s="105">
        <v>14</v>
      </c>
      <c r="BX37" s="105">
        <v>0</v>
      </c>
      <c r="BY37" s="105">
        <v>0</v>
      </c>
      <c r="BZ37" s="105">
        <v>0</v>
      </c>
      <c r="CA37" s="105">
        <v>0</v>
      </c>
      <c r="CB37" s="105">
        <f>SUM(BV37:CA37)</f>
        <v>22</v>
      </c>
      <c r="CC37" s="88"/>
      <c r="CD37" s="89"/>
      <c r="CE37" s="90"/>
      <c r="CF37" s="91"/>
      <c r="CG37" s="219" t="s">
        <v>82</v>
      </c>
      <c r="CH37" s="326">
        <f>+B37+N37+Z37+AL37+AX37+BJ37+BV37</f>
        <v>75</v>
      </c>
      <c r="CI37" s="217">
        <f t="shared" ref="CI37" si="34">+C37+O37+AA37+AM37+AY37+BK37+BW37</f>
        <v>53</v>
      </c>
      <c r="CJ37" s="217">
        <f t="shared" ref="CJ37" si="35">+D37+P37+AB37+AN37+AZ37+BL37+BX37</f>
        <v>2</v>
      </c>
      <c r="CK37" s="217">
        <f t="shared" ref="CK37" si="36">+E37+Q37+AC37+AO37+BA37+BM37+BY37</f>
        <v>0</v>
      </c>
      <c r="CL37" s="217">
        <f t="shared" ref="CL37" si="37">+F37+R37+AD37+AP37+BB37+BN37+BZ37</f>
        <v>0</v>
      </c>
      <c r="CM37" s="217">
        <f t="shared" ref="CM37" si="38">+G37+S37+AE37+AQ37+BC37+BO37+CA37</f>
        <v>0</v>
      </c>
      <c r="CN37" s="217">
        <f>SUM(CH37:CM37)</f>
        <v>130</v>
      </c>
      <c r="CO37" s="331"/>
      <c r="CP37" s="217"/>
      <c r="CQ37" s="236"/>
    </row>
    <row r="38" spans="1:95" ht="42.75" customHeight="1" thickBot="1">
      <c r="A38" s="110" t="s">
        <v>45</v>
      </c>
      <c r="B38" s="114">
        <v>11</v>
      </c>
      <c r="C38" s="106">
        <v>17</v>
      </c>
      <c r="D38" s="106">
        <v>4</v>
      </c>
      <c r="E38" s="106">
        <v>0</v>
      </c>
      <c r="F38" s="106">
        <v>0</v>
      </c>
      <c r="G38" s="106">
        <v>0</v>
      </c>
      <c r="H38" s="106">
        <f>SUM(B38:G38)</f>
        <v>32</v>
      </c>
      <c r="I38" s="106"/>
      <c r="J38" s="107"/>
      <c r="K38" s="108"/>
      <c r="M38" s="110" t="s">
        <v>45</v>
      </c>
      <c r="N38" s="114">
        <v>4</v>
      </c>
      <c r="O38" s="106">
        <v>3</v>
      </c>
      <c r="P38" s="106">
        <v>0</v>
      </c>
      <c r="Q38" s="106">
        <v>0</v>
      </c>
      <c r="R38" s="106">
        <v>0</v>
      </c>
      <c r="S38" s="106">
        <v>0</v>
      </c>
      <c r="T38" s="106">
        <f>SUM(N38:S38)</f>
        <v>7</v>
      </c>
      <c r="U38" s="106"/>
      <c r="V38" s="107"/>
      <c r="W38" s="108"/>
      <c r="Y38" s="110" t="s">
        <v>45</v>
      </c>
      <c r="Z38" s="114">
        <v>1</v>
      </c>
      <c r="AA38" s="106">
        <v>3</v>
      </c>
      <c r="AB38" s="106">
        <v>0</v>
      </c>
      <c r="AC38" s="106">
        <v>0</v>
      </c>
      <c r="AD38" s="106">
        <v>0</v>
      </c>
      <c r="AE38" s="106">
        <v>0</v>
      </c>
      <c r="AF38" s="106">
        <f>SUM(Z38:AE38)</f>
        <v>4</v>
      </c>
      <c r="AG38" s="106"/>
      <c r="AH38" s="107"/>
      <c r="AI38" s="108"/>
      <c r="AK38" s="110" t="s">
        <v>45</v>
      </c>
      <c r="AL38" s="114">
        <v>3</v>
      </c>
      <c r="AM38" s="106">
        <v>7</v>
      </c>
      <c r="AN38" s="106">
        <v>0</v>
      </c>
      <c r="AO38" s="106">
        <v>0</v>
      </c>
      <c r="AP38" s="106">
        <v>0</v>
      </c>
      <c r="AQ38" s="106">
        <v>0</v>
      </c>
      <c r="AR38" s="106">
        <f>SUM(AL38:AQ38)</f>
        <v>10</v>
      </c>
      <c r="AS38" s="106"/>
      <c r="AT38" s="107"/>
      <c r="AU38" s="108"/>
      <c r="AW38" s="110" t="s">
        <v>45</v>
      </c>
      <c r="AX38" s="114">
        <v>15</v>
      </c>
      <c r="AY38" s="106">
        <v>4</v>
      </c>
      <c r="AZ38" s="106">
        <v>0</v>
      </c>
      <c r="BA38" s="106">
        <v>0</v>
      </c>
      <c r="BB38" s="106">
        <v>0</v>
      </c>
      <c r="BC38" s="106">
        <v>0</v>
      </c>
      <c r="BD38" s="106">
        <f>SUM(AX38:BC38)</f>
        <v>19</v>
      </c>
      <c r="BE38" s="106"/>
      <c r="BF38" s="107"/>
      <c r="BG38" s="108"/>
      <c r="BI38" s="110" t="s">
        <v>45</v>
      </c>
      <c r="BJ38" s="114">
        <v>31</v>
      </c>
      <c r="BK38" s="106">
        <v>5</v>
      </c>
      <c r="BL38" s="106">
        <v>0</v>
      </c>
      <c r="BM38" s="106">
        <v>0</v>
      </c>
      <c r="BN38" s="106">
        <v>0</v>
      </c>
      <c r="BO38" s="106">
        <v>0</v>
      </c>
      <c r="BP38" s="106">
        <f>SUM(BJ38:BO38)</f>
        <v>36</v>
      </c>
      <c r="BQ38" s="106"/>
      <c r="BR38" s="107"/>
      <c r="BS38" s="108"/>
      <c r="BT38" s="91"/>
      <c r="BU38" s="110" t="s">
        <v>45</v>
      </c>
      <c r="BV38" s="114">
        <v>5</v>
      </c>
      <c r="BW38" s="106">
        <v>16</v>
      </c>
      <c r="BX38" s="106">
        <v>1</v>
      </c>
      <c r="BY38" s="106">
        <v>0</v>
      </c>
      <c r="BZ38" s="106">
        <v>0</v>
      </c>
      <c r="CA38" s="106">
        <v>0</v>
      </c>
      <c r="CB38" s="106">
        <f>SUM(BV38:CA38)</f>
        <v>22</v>
      </c>
      <c r="CC38" s="106"/>
      <c r="CD38" s="107"/>
      <c r="CE38" s="108"/>
      <c r="CF38" s="91"/>
      <c r="CG38" s="220" t="s">
        <v>45</v>
      </c>
      <c r="CH38" s="327">
        <f>+B38+N38+Z38+AL38+AX38+BJ38+BV38</f>
        <v>70</v>
      </c>
      <c r="CI38" s="221">
        <f t="shared" ref="CI38" si="39">+C38+O38+AA38+AM38+AY38+BK38+BW38</f>
        <v>55</v>
      </c>
      <c r="CJ38" s="221">
        <f t="shared" ref="CJ38" si="40">+D38+P38+AB38+AN38+AZ38+BL38+BX38</f>
        <v>5</v>
      </c>
      <c r="CK38" s="221">
        <f t="shared" ref="CK38" si="41">+E38+Q38+AC38+AO38+BA38+BM38+BY38</f>
        <v>0</v>
      </c>
      <c r="CL38" s="221">
        <f t="shared" ref="CL38" si="42">+F38+R38+AD38+AP38+BB38+BN38+BZ38</f>
        <v>0</v>
      </c>
      <c r="CM38" s="221">
        <f t="shared" ref="CM38" si="43">+G38+S38+AE38+AQ38+BC38+BO38+CA38</f>
        <v>0</v>
      </c>
      <c r="CN38" s="221">
        <f>SUM(CH38:CM38)</f>
        <v>130</v>
      </c>
      <c r="CO38" s="332"/>
      <c r="CP38" s="221"/>
      <c r="CQ38" s="238"/>
    </row>
    <row r="39" spans="1:95" ht="24" thickBot="1">
      <c r="A39" s="138" t="s">
        <v>4</v>
      </c>
      <c r="B39" s="136">
        <f>SUM(B37:B38)</f>
        <v>25</v>
      </c>
      <c r="C39" s="115">
        <f t="shared" ref="C39:H39" si="44">SUM(C37:C38)</f>
        <v>33</v>
      </c>
      <c r="D39" s="115">
        <f t="shared" si="44"/>
        <v>6</v>
      </c>
      <c r="E39" s="115">
        <f t="shared" si="44"/>
        <v>0</v>
      </c>
      <c r="F39" s="115">
        <f t="shared" si="44"/>
        <v>0</v>
      </c>
      <c r="G39" s="115">
        <f t="shared" si="44"/>
        <v>0</v>
      </c>
      <c r="H39" s="115">
        <f t="shared" si="44"/>
        <v>64</v>
      </c>
      <c r="I39" s="140">
        <f>((B39*5)+(C39*4)+(D39*3)+(E39*2)+(F39*1))/(B39+C39+D39+E39+F39)</f>
        <v>4.296875</v>
      </c>
      <c r="J39" s="94" t="s">
        <v>95</v>
      </c>
      <c r="K39" s="95">
        <f>I39*100/5</f>
        <v>85.9375</v>
      </c>
      <c r="M39" s="138" t="s">
        <v>4</v>
      </c>
      <c r="N39" s="136">
        <f t="shared" ref="N39:T39" si="45">SUM(N37:N38)</f>
        <v>8</v>
      </c>
      <c r="O39" s="115">
        <f t="shared" si="45"/>
        <v>6</v>
      </c>
      <c r="P39" s="115">
        <f t="shared" si="45"/>
        <v>0</v>
      </c>
      <c r="Q39" s="115">
        <f t="shared" si="45"/>
        <v>0</v>
      </c>
      <c r="R39" s="115">
        <f t="shared" si="45"/>
        <v>0</v>
      </c>
      <c r="S39" s="115">
        <f t="shared" si="45"/>
        <v>0</v>
      </c>
      <c r="T39" s="115">
        <f t="shared" si="45"/>
        <v>14</v>
      </c>
      <c r="U39" s="140">
        <f>((N39*5)+(O39*4)+(P39*3)+(Q39*2)+(R39*1))/(N39+O39+P39+Q39+R39)</f>
        <v>4.5714285714285712</v>
      </c>
      <c r="V39" s="94" t="s">
        <v>95</v>
      </c>
      <c r="W39" s="95">
        <f>U39*100/5</f>
        <v>91.428571428571416</v>
      </c>
      <c r="Y39" s="138" t="s">
        <v>4</v>
      </c>
      <c r="Z39" s="136">
        <f t="shared" ref="Z39:AF39" si="46">SUM(Z37:Z38)</f>
        <v>3</v>
      </c>
      <c r="AA39" s="115">
        <f t="shared" si="46"/>
        <v>5</v>
      </c>
      <c r="AB39" s="115">
        <f t="shared" si="46"/>
        <v>0</v>
      </c>
      <c r="AC39" s="115">
        <f t="shared" si="46"/>
        <v>0</v>
      </c>
      <c r="AD39" s="115">
        <f t="shared" si="46"/>
        <v>0</v>
      </c>
      <c r="AE39" s="115">
        <f t="shared" si="46"/>
        <v>0</v>
      </c>
      <c r="AF39" s="115">
        <f t="shared" si="46"/>
        <v>8</v>
      </c>
      <c r="AG39" s="140">
        <f>((Z39*5)+(AA39*4)+(AB39*3)+(AC39*2)+(AD39*1))/(Z39+AA39+AB39+AC39+AD39)</f>
        <v>4.375</v>
      </c>
      <c r="AH39" s="94" t="s">
        <v>95</v>
      </c>
      <c r="AI39" s="95">
        <f>AG39*100/5</f>
        <v>87.5</v>
      </c>
      <c r="AK39" s="138" t="s">
        <v>4</v>
      </c>
      <c r="AL39" s="136">
        <f t="shared" ref="AL39:AR39" si="47">SUM(AL37:AL38)</f>
        <v>6</v>
      </c>
      <c r="AM39" s="115">
        <f t="shared" si="47"/>
        <v>14</v>
      </c>
      <c r="AN39" s="115">
        <f t="shared" si="47"/>
        <v>0</v>
      </c>
      <c r="AO39" s="115">
        <f t="shared" si="47"/>
        <v>0</v>
      </c>
      <c r="AP39" s="115">
        <f t="shared" si="47"/>
        <v>0</v>
      </c>
      <c r="AQ39" s="115">
        <f t="shared" si="47"/>
        <v>0</v>
      </c>
      <c r="AR39" s="115">
        <f t="shared" si="47"/>
        <v>20</v>
      </c>
      <c r="AS39" s="140">
        <f>((AL39*5)+(AM39*4)+(AN39*3)+(AO39*2)+(AP39*1))/(AL39+AM39+AN39+AO39+AP39)</f>
        <v>4.3</v>
      </c>
      <c r="AT39" s="94" t="s">
        <v>95</v>
      </c>
      <c r="AU39" s="95">
        <f>AS39*100/5</f>
        <v>86</v>
      </c>
      <c r="AW39" s="138" t="s">
        <v>4</v>
      </c>
      <c r="AX39" s="136">
        <f t="shared" ref="AX39:BD39" si="48">SUM(AX37:AX38)</f>
        <v>30</v>
      </c>
      <c r="AY39" s="115">
        <f t="shared" si="48"/>
        <v>8</v>
      </c>
      <c r="AZ39" s="115">
        <f t="shared" si="48"/>
        <v>0</v>
      </c>
      <c r="BA39" s="115">
        <f t="shared" si="48"/>
        <v>0</v>
      </c>
      <c r="BB39" s="115">
        <f t="shared" si="48"/>
        <v>0</v>
      </c>
      <c r="BC39" s="115">
        <f t="shared" si="48"/>
        <v>0</v>
      </c>
      <c r="BD39" s="115">
        <f t="shared" si="48"/>
        <v>38</v>
      </c>
      <c r="BE39" s="140">
        <f>((AX39*5)+(AY39*4)+(AZ39*3)+(BA39*2)+(BB39*1))/(AX39+AY39+AZ39+BA39+BB39)</f>
        <v>4.7894736842105265</v>
      </c>
      <c r="BF39" s="94" t="s">
        <v>95</v>
      </c>
      <c r="BG39" s="95">
        <f>BE39*100/5</f>
        <v>95.789473684210535</v>
      </c>
      <c r="BI39" s="138" t="s">
        <v>4</v>
      </c>
      <c r="BJ39" s="136">
        <f t="shared" ref="BJ39:BP39" si="49">SUM(BJ37:BJ38)</f>
        <v>60</v>
      </c>
      <c r="BK39" s="115">
        <f t="shared" si="49"/>
        <v>12</v>
      </c>
      <c r="BL39" s="115">
        <f t="shared" si="49"/>
        <v>0</v>
      </c>
      <c r="BM39" s="115">
        <f t="shared" si="49"/>
        <v>0</v>
      </c>
      <c r="BN39" s="115">
        <f t="shared" si="49"/>
        <v>0</v>
      </c>
      <c r="BO39" s="115">
        <f t="shared" si="49"/>
        <v>0</v>
      </c>
      <c r="BP39" s="115">
        <f t="shared" si="49"/>
        <v>72</v>
      </c>
      <c r="BQ39" s="140">
        <f>((BJ39*5)+(BK39*4)+(BL39*3)+(BM39*2)+(BN39*1))/(BJ39+BK39+BL39+BM39+BN39)</f>
        <v>4.833333333333333</v>
      </c>
      <c r="BR39" s="94" t="s">
        <v>95</v>
      </c>
      <c r="BS39" s="95">
        <f>BQ39*100/5</f>
        <v>96.666666666666657</v>
      </c>
      <c r="BT39" s="96"/>
      <c r="BU39" s="138" t="s">
        <v>4</v>
      </c>
      <c r="BV39" s="136">
        <f t="shared" ref="BV39:CB39" si="50">SUM(BV37:BV38)</f>
        <v>13</v>
      </c>
      <c r="BW39" s="115">
        <f t="shared" si="50"/>
        <v>30</v>
      </c>
      <c r="BX39" s="115">
        <f t="shared" si="50"/>
        <v>1</v>
      </c>
      <c r="BY39" s="115">
        <f t="shared" si="50"/>
        <v>0</v>
      </c>
      <c r="BZ39" s="115">
        <f t="shared" si="50"/>
        <v>0</v>
      </c>
      <c r="CA39" s="115">
        <f t="shared" si="50"/>
        <v>0</v>
      </c>
      <c r="CB39" s="115">
        <f t="shared" si="50"/>
        <v>44</v>
      </c>
      <c r="CC39" s="140">
        <f>((BV39*5)+(BW39*4)+(BX39*3)+(BY39*2)+(BZ39*1))/(BV39+BW39+BX39+BY39+BZ39)</f>
        <v>4.2727272727272725</v>
      </c>
      <c r="CD39" s="94" t="s">
        <v>95</v>
      </c>
      <c r="CE39" s="95">
        <f>CC39*100/5</f>
        <v>85.454545454545453</v>
      </c>
      <c r="CF39" s="96"/>
      <c r="CG39" s="191" t="s">
        <v>4</v>
      </c>
      <c r="CH39" s="342">
        <f t="shared" ref="CH39:CN39" si="51">SUM(CH37:CH38)</f>
        <v>145</v>
      </c>
      <c r="CI39" s="343">
        <f t="shared" si="51"/>
        <v>108</v>
      </c>
      <c r="CJ39" s="343">
        <f t="shared" si="51"/>
        <v>7</v>
      </c>
      <c r="CK39" s="343">
        <f t="shared" si="51"/>
        <v>0</v>
      </c>
      <c r="CL39" s="343">
        <f t="shared" si="51"/>
        <v>0</v>
      </c>
      <c r="CM39" s="192">
        <f t="shared" si="51"/>
        <v>0</v>
      </c>
      <c r="CN39" s="343">
        <f t="shared" si="51"/>
        <v>260</v>
      </c>
      <c r="CO39" s="336">
        <f>((CH39*5)+(CI39*4)+(CJ39*3)+(CK39*2)+(CL39*1))/(CH39+CI39+CJ39+CK39+CL39)</f>
        <v>4.5307692307692307</v>
      </c>
      <c r="CP39" s="207" t="s">
        <v>113</v>
      </c>
      <c r="CQ39" s="176">
        <f>CO39*100/5</f>
        <v>90.615384615384613</v>
      </c>
    </row>
    <row r="40" spans="1:95">
      <c r="A40" s="141" t="s">
        <v>119</v>
      </c>
      <c r="B40" s="154"/>
      <c r="C40" s="142"/>
      <c r="D40" s="142"/>
      <c r="E40" s="142"/>
      <c r="F40" s="142"/>
      <c r="G40" s="142"/>
      <c r="H40" s="142"/>
      <c r="I40" s="142"/>
      <c r="J40" s="155"/>
      <c r="K40" s="144"/>
      <c r="M40" s="141" t="s">
        <v>119</v>
      </c>
      <c r="N40" s="154"/>
      <c r="O40" s="142"/>
      <c r="P40" s="142"/>
      <c r="Q40" s="142"/>
      <c r="R40" s="142"/>
      <c r="S40" s="142"/>
      <c r="T40" s="142"/>
      <c r="U40" s="142"/>
      <c r="V40" s="155"/>
      <c r="W40" s="144"/>
      <c r="Y40" s="141" t="s">
        <v>119</v>
      </c>
      <c r="Z40" s="154"/>
      <c r="AA40" s="142"/>
      <c r="AB40" s="142"/>
      <c r="AC40" s="142"/>
      <c r="AD40" s="142"/>
      <c r="AE40" s="142"/>
      <c r="AF40" s="142"/>
      <c r="AG40" s="142"/>
      <c r="AH40" s="155"/>
      <c r="AI40" s="144"/>
      <c r="AK40" s="141" t="s">
        <v>119</v>
      </c>
      <c r="AL40" s="154"/>
      <c r="AM40" s="142"/>
      <c r="AN40" s="142"/>
      <c r="AO40" s="142"/>
      <c r="AP40" s="142"/>
      <c r="AQ40" s="142"/>
      <c r="AR40" s="142"/>
      <c r="AS40" s="142"/>
      <c r="AT40" s="155"/>
      <c r="AU40" s="144"/>
      <c r="AW40" s="141" t="s">
        <v>119</v>
      </c>
      <c r="AX40" s="154"/>
      <c r="AY40" s="142"/>
      <c r="AZ40" s="142"/>
      <c r="BA40" s="142"/>
      <c r="BB40" s="142"/>
      <c r="BC40" s="142"/>
      <c r="BD40" s="142"/>
      <c r="BE40" s="142"/>
      <c r="BF40" s="155"/>
      <c r="BG40" s="144"/>
      <c r="BI40" s="141" t="s">
        <v>119</v>
      </c>
      <c r="BJ40" s="154"/>
      <c r="BK40" s="142"/>
      <c r="BL40" s="142"/>
      <c r="BM40" s="142"/>
      <c r="BN40" s="142"/>
      <c r="BO40" s="142"/>
      <c r="BP40" s="142"/>
      <c r="BQ40" s="142"/>
      <c r="BR40" s="155"/>
      <c r="BS40" s="144"/>
      <c r="BT40" s="91"/>
      <c r="BU40" s="141" t="s">
        <v>119</v>
      </c>
      <c r="BV40" s="154"/>
      <c r="BW40" s="142"/>
      <c r="BX40" s="142"/>
      <c r="BY40" s="142"/>
      <c r="BZ40" s="142"/>
      <c r="CA40" s="142"/>
      <c r="CB40" s="142"/>
      <c r="CC40" s="142"/>
      <c r="CD40" s="155"/>
      <c r="CE40" s="144"/>
      <c r="CF40" s="91"/>
      <c r="CG40" s="223" t="s">
        <v>119</v>
      </c>
      <c r="CH40" s="325"/>
      <c r="CI40" s="214"/>
      <c r="CJ40" s="214"/>
      <c r="CK40" s="214"/>
      <c r="CL40" s="214"/>
      <c r="CM40" s="213"/>
      <c r="CN40" s="214"/>
      <c r="CO40" s="214"/>
      <c r="CP40" s="240"/>
      <c r="CQ40" s="224"/>
    </row>
    <row r="41" spans="1:95" ht="37.5">
      <c r="A41" s="113" t="s">
        <v>188</v>
      </c>
      <c r="B41" s="104">
        <v>23</v>
      </c>
      <c r="C41" s="105">
        <v>9</v>
      </c>
      <c r="D41" s="105">
        <v>0</v>
      </c>
      <c r="E41" s="105">
        <v>0</v>
      </c>
      <c r="F41" s="105">
        <v>0</v>
      </c>
      <c r="G41" s="105">
        <v>0</v>
      </c>
      <c r="H41" s="105">
        <f>SUM(B41:G41)</f>
        <v>32</v>
      </c>
      <c r="I41" s="88"/>
      <c r="J41" s="116"/>
      <c r="K41" s="90"/>
      <c r="M41" s="113" t="s">
        <v>188</v>
      </c>
      <c r="N41" s="104">
        <v>7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f>SUM(N41:S41)</f>
        <v>7</v>
      </c>
      <c r="U41" s="88"/>
      <c r="V41" s="116"/>
      <c r="W41" s="90"/>
      <c r="Y41" s="113" t="s">
        <v>188</v>
      </c>
      <c r="Z41" s="104">
        <v>2</v>
      </c>
      <c r="AA41" s="105">
        <v>2</v>
      </c>
      <c r="AB41" s="105">
        <v>0</v>
      </c>
      <c r="AC41" s="105">
        <v>0</v>
      </c>
      <c r="AD41" s="105">
        <v>0</v>
      </c>
      <c r="AE41" s="105">
        <v>0</v>
      </c>
      <c r="AF41" s="105">
        <f>SUM(Z41:AE41)</f>
        <v>4</v>
      </c>
      <c r="AG41" s="88"/>
      <c r="AH41" s="116"/>
      <c r="AI41" s="90"/>
      <c r="AK41" s="113" t="s">
        <v>188</v>
      </c>
      <c r="AL41" s="104">
        <v>6</v>
      </c>
      <c r="AM41" s="105">
        <v>4</v>
      </c>
      <c r="AN41" s="105">
        <v>0</v>
      </c>
      <c r="AO41" s="105">
        <v>0</v>
      </c>
      <c r="AP41" s="105">
        <v>0</v>
      </c>
      <c r="AQ41" s="105">
        <v>0</v>
      </c>
      <c r="AR41" s="105">
        <f>SUM(AL41:AQ41)</f>
        <v>10</v>
      </c>
      <c r="AS41" s="88"/>
      <c r="AT41" s="116"/>
      <c r="AU41" s="90"/>
      <c r="AW41" s="113" t="s">
        <v>188</v>
      </c>
      <c r="AX41" s="104">
        <v>17</v>
      </c>
      <c r="AY41" s="105">
        <v>2</v>
      </c>
      <c r="AZ41" s="105">
        <v>0</v>
      </c>
      <c r="BA41" s="105">
        <v>0</v>
      </c>
      <c r="BB41" s="105">
        <v>0</v>
      </c>
      <c r="BC41" s="105">
        <v>0</v>
      </c>
      <c r="BD41" s="105">
        <f>SUM(AX41:BC41)</f>
        <v>19</v>
      </c>
      <c r="BE41" s="88"/>
      <c r="BF41" s="116"/>
      <c r="BG41" s="90"/>
      <c r="BI41" s="113" t="s">
        <v>188</v>
      </c>
      <c r="BJ41" s="104">
        <v>29</v>
      </c>
      <c r="BK41" s="105">
        <v>7</v>
      </c>
      <c r="BL41" s="105">
        <v>0</v>
      </c>
      <c r="BM41" s="105">
        <v>0</v>
      </c>
      <c r="BN41" s="105">
        <v>0</v>
      </c>
      <c r="BO41" s="105">
        <v>0</v>
      </c>
      <c r="BP41" s="105">
        <f>SUM(BJ41:BO41)</f>
        <v>36</v>
      </c>
      <c r="BQ41" s="88"/>
      <c r="BR41" s="116"/>
      <c r="BS41" s="90"/>
      <c r="BT41" s="91"/>
      <c r="BU41" s="113" t="s">
        <v>188</v>
      </c>
      <c r="BV41" s="104">
        <v>11</v>
      </c>
      <c r="BW41" s="105">
        <v>10</v>
      </c>
      <c r="BX41" s="105">
        <v>1</v>
      </c>
      <c r="BY41" s="105">
        <v>0</v>
      </c>
      <c r="BZ41" s="105">
        <v>0</v>
      </c>
      <c r="CA41" s="105">
        <v>0</v>
      </c>
      <c r="CB41" s="105">
        <f>SUM(BV41:CA41)</f>
        <v>22</v>
      </c>
      <c r="CC41" s="88"/>
      <c r="CD41" s="116"/>
      <c r="CE41" s="90"/>
      <c r="CF41" s="91"/>
      <c r="CG41" s="219" t="s">
        <v>188</v>
      </c>
      <c r="CH41" s="326">
        <f>+B41+N41+Z41+AL41+AX41+BJ41+BV41</f>
        <v>95</v>
      </c>
      <c r="CI41" s="217">
        <f t="shared" ref="CI41" si="52">+C41+O41+AA41+AM41+AY41+BK41+BW41</f>
        <v>34</v>
      </c>
      <c r="CJ41" s="217">
        <f t="shared" ref="CJ41" si="53">+D41+P41+AB41+AN41+AZ41+BL41+BX41</f>
        <v>1</v>
      </c>
      <c r="CK41" s="217">
        <f t="shared" ref="CK41" si="54">+E41+Q41+AC41+AO41+BA41+BM41+BY41</f>
        <v>0</v>
      </c>
      <c r="CL41" s="217">
        <f t="shared" ref="CL41" si="55">+F41+R41+AD41+AP41+BB41+BN41+BZ41</f>
        <v>0</v>
      </c>
      <c r="CM41" s="217">
        <f t="shared" ref="CM41" si="56">+G41+S41+AE41+AQ41+BC41+BO41+CA41</f>
        <v>0</v>
      </c>
      <c r="CN41" s="217">
        <f>SUM(CH41:CM41)</f>
        <v>130</v>
      </c>
      <c r="CO41" s="331"/>
      <c r="CP41" s="241"/>
      <c r="CQ41" s="236"/>
    </row>
    <row r="42" spans="1:95" ht="58.5" customHeight="1">
      <c r="A42" s="113" t="s">
        <v>189</v>
      </c>
      <c r="B42" s="104">
        <v>18</v>
      </c>
      <c r="C42" s="105">
        <v>13</v>
      </c>
      <c r="D42" s="105">
        <v>1</v>
      </c>
      <c r="E42" s="105">
        <v>0</v>
      </c>
      <c r="F42" s="105">
        <v>0</v>
      </c>
      <c r="G42" s="105">
        <v>0</v>
      </c>
      <c r="H42" s="105">
        <f>SUM(B42:G42)</f>
        <v>32</v>
      </c>
      <c r="I42" s="88"/>
      <c r="J42" s="116"/>
      <c r="K42" s="90"/>
      <c r="M42" s="113" t="s">
        <v>189</v>
      </c>
      <c r="N42" s="104">
        <v>6</v>
      </c>
      <c r="O42" s="105">
        <v>1</v>
      </c>
      <c r="P42" s="105">
        <v>0</v>
      </c>
      <c r="Q42" s="105">
        <v>0</v>
      </c>
      <c r="R42" s="105">
        <v>0</v>
      </c>
      <c r="S42" s="105">
        <v>0</v>
      </c>
      <c r="T42" s="105">
        <f>SUM(N42:S42)</f>
        <v>7</v>
      </c>
      <c r="U42" s="88"/>
      <c r="V42" s="116"/>
      <c r="W42" s="90"/>
      <c r="Y42" s="113" t="s">
        <v>189</v>
      </c>
      <c r="Z42" s="104">
        <v>2</v>
      </c>
      <c r="AA42" s="105">
        <v>2</v>
      </c>
      <c r="AB42" s="105">
        <v>0</v>
      </c>
      <c r="AC42" s="105">
        <v>0</v>
      </c>
      <c r="AD42" s="105">
        <v>0</v>
      </c>
      <c r="AE42" s="105">
        <v>0</v>
      </c>
      <c r="AF42" s="105">
        <f>SUM(Z42:AE42)</f>
        <v>4</v>
      </c>
      <c r="AG42" s="88"/>
      <c r="AH42" s="116"/>
      <c r="AI42" s="90"/>
      <c r="AK42" s="113" t="s">
        <v>189</v>
      </c>
      <c r="AL42" s="104">
        <v>5</v>
      </c>
      <c r="AM42" s="105">
        <v>5</v>
      </c>
      <c r="AN42" s="105">
        <v>0</v>
      </c>
      <c r="AO42" s="105">
        <v>0</v>
      </c>
      <c r="AP42" s="105">
        <v>0</v>
      </c>
      <c r="AQ42" s="105">
        <v>0</v>
      </c>
      <c r="AR42" s="105">
        <f>SUM(AL42:AQ42)</f>
        <v>10</v>
      </c>
      <c r="AS42" s="88"/>
      <c r="AT42" s="116"/>
      <c r="AU42" s="90"/>
      <c r="AW42" s="113" t="s">
        <v>189</v>
      </c>
      <c r="AX42" s="104">
        <v>16</v>
      </c>
      <c r="AY42" s="105">
        <v>3</v>
      </c>
      <c r="AZ42" s="105">
        <v>0</v>
      </c>
      <c r="BA42" s="105">
        <v>0</v>
      </c>
      <c r="BB42" s="105">
        <v>0</v>
      </c>
      <c r="BC42" s="105">
        <v>0</v>
      </c>
      <c r="BD42" s="105">
        <f>SUM(AX42:BC42)</f>
        <v>19</v>
      </c>
      <c r="BE42" s="88"/>
      <c r="BF42" s="116"/>
      <c r="BG42" s="90"/>
      <c r="BI42" s="113" t="s">
        <v>189</v>
      </c>
      <c r="BJ42" s="104">
        <v>29</v>
      </c>
      <c r="BK42" s="105">
        <v>7</v>
      </c>
      <c r="BL42" s="105">
        <v>0</v>
      </c>
      <c r="BM42" s="105">
        <v>0</v>
      </c>
      <c r="BN42" s="105">
        <v>0</v>
      </c>
      <c r="BO42" s="105">
        <v>0</v>
      </c>
      <c r="BP42" s="105">
        <f>SUM(BJ42:BO42)</f>
        <v>36</v>
      </c>
      <c r="BQ42" s="88"/>
      <c r="BR42" s="116"/>
      <c r="BS42" s="90"/>
      <c r="BT42" s="91"/>
      <c r="BU42" s="113" t="s">
        <v>189</v>
      </c>
      <c r="BV42" s="104">
        <v>9</v>
      </c>
      <c r="BW42" s="105">
        <v>11</v>
      </c>
      <c r="BX42" s="105">
        <v>2</v>
      </c>
      <c r="BY42" s="105">
        <v>0</v>
      </c>
      <c r="BZ42" s="105">
        <v>0</v>
      </c>
      <c r="CA42" s="105">
        <v>0</v>
      </c>
      <c r="CB42" s="105">
        <f>SUM(BV42:CA42)</f>
        <v>22</v>
      </c>
      <c r="CC42" s="88"/>
      <c r="CD42" s="116"/>
      <c r="CE42" s="90"/>
      <c r="CF42" s="91"/>
      <c r="CG42" s="219" t="s">
        <v>189</v>
      </c>
      <c r="CH42" s="326">
        <f t="shared" ref="CH42:CH44" si="57">+B42+N42+Z42+AL42+AX42+BJ42+BV42</f>
        <v>85</v>
      </c>
      <c r="CI42" s="217">
        <f t="shared" ref="CI42:CI44" si="58">+C42+O42+AA42+AM42+AY42+BK42+BW42</f>
        <v>42</v>
      </c>
      <c r="CJ42" s="217">
        <f t="shared" ref="CJ42:CJ44" si="59">+D42+P42+AB42+AN42+AZ42+BL42+BX42</f>
        <v>3</v>
      </c>
      <c r="CK42" s="217">
        <f t="shared" ref="CK42:CK44" si="60">+E42+Q42+AC42+AO42+BA42+BM42+BY42</f>
        <v>0</v>
      </c>
      <c r="CL42" s="217">
        <f t="shared" ref="CL42:CL44" si="61">+F42+R42+AD42+AP42+BB42+BN42+BZ42</f>
        <v>0</v>
      </c>
      <c r="CM42" s="217">
        <f t="shared" ref="CM42:CM44" si="62">+G42+S42+AE42+AQ42+BC42+BO42+CA42</f>
        <v>0</v>
      </c>
      <c r="CN42" s="217">
        <f>SUM(CH42:CM42)</f>
        <v>130</v>
      </c>
      <c r="CO42" s="331"/>
      <c r="CP42" s="241"/>
      <c r="CQ42" s="236"/>
    </row>
    <row r="43" spans="1:95" ht="21.75" customHeight="1">
      <c r="A43" s="92" t="s">
        <v>46</v>
      </c>
      <c r="B43" s="104">
        <v>20</v>
      </c>
      <c r="C43" s="105">
        <v>11</v>
      </c>
      <c r="D43" s="105">
        <v>1</v>
      </c>
      <c r="E43" s="105">
        <v>0</v>
      </c>
      <c r="F43" s="105">
        <v>0</v>
      </c>
      <c r="G43" s="105">
        <v>0</v>
      </c>
      <c r="H43" s="105">
        <f>SUM(B43:G43)</f>
        <v>32</v>
      </c>
      <c r="I43" s="88"/>
      <c r="J43" s="116"/>
      <c r="K43" s="90"/>
      <c r="M43" s="92" t="s">
        <v>46</v>
      </c>
      <c r="N43" s="104">
        <v>6</v>
      </c>
      <c r="O43" s="105">
        <v>1</v>
      </c>
      <c r="P43" s="105">
        <v>0</v>
      </c>
      <c r="Q43" s="105">
        <v>0</v>
      </c>
      <c r="R43" s="105">
        <v>0</v>
      </c>
      <c r="S43" s="105">
        <v>0</v>
      </c>
      <c r="T43" s="105">
        <f>SUM(N43:S43)</f>
        <v>7</v>
      </c>
      <c r="U43" s="88"/>
      <c r="V43" s="116"/>
      <c r="W43" s="90"/>
      <c r="Y43" s="92" t="s">
        <v>46</v>
      </c>
      <c r="Z43" s="104">
        <v>2</v>
      </c>
      <c r="AA43" s="105">
        <v>2</v>
      </c>
      <c r="AB43" s="105">
        <v>0</v>
      </c>
      <c r="AC43" s="105">
        <v>0</v>
      </c>
      <c r="AD43" s="105">
        <v>0</v>
      </c>
      <c r="AE43" s="105">
        <v>0</v>
      </c>
      <c r="AF43" s="105">
        <f>SUM(Z43:AE43)</f>
        <v>4</v>
      </c>
      <c r="AG43" s="88"/>
      <c r="AH43" s="116"/>
      <c r="AI43" s="90"/>
      <c r="AK43" s="92" t="s">
        <v>46</v>
      </c>
      <c r="AL43" s="104">
        <v>6</v>
      </c>
      <c r="AM43" s="105">
        <v>4</v>
      </c>
      <c r="AN43" s="105">
        <v>0</v>
      </c>
      <c r="AO43" s="105">
        <v>0</v>
      </c>
      <c r="AP43" s="105">
        <v>0</v>
      </c>
      <c r="AQ43" s="105">
        <v>0</v>
      </c>
      <c r="AR43" s="105">
        <f>SUM(AL43:AQ43)</f>
        <v>10</v>
      </c>
      <c r="AS43" s="88"/>
      <c r="AT43" s="116"/>
      <c r="AU43" s="90"/>
      <c r="AW43" s="92" t="s">
        <v>46</v>
      </c>
      <c r="AX43" s="104">
        <v>18</v>
      </c>
      <c r="AY43" s="105">
        <v>1</v>
      </c>
      <c r="AZ43" s="105">
        <v>0</v>
      </c>
      <c r="BA43" s="105">
        <v>0</v>
      </c>
      <c r="BB43" s="105">
        <v>0</v>
      </c>
      <c r="BC43" s="105">
        <v>0</v>
      </c>
      <c r="BD43" s="105">
        <f>SUM(AX43:BC43)</f>
        <v>19</v>
      </c>
      <c r="BE43" s="88"/>
      <c r="BF43" s="116"/>
      <c r="BG43" s="90"/>
      <c r="BI43" s="92" t="s">
        <v>46</v>
      </c>
      <c r="BJ43" s="104">
        <v>28</v>
      </c>
      <c r="BK43" s="105">
        <v>8</v>
      </c>
      <c r="BL43" s="105">
        <v>0</v>
      </c>
      <c r="BM43" s="105">
        <v>0</v>
      </c>
      <c r="BN43" s="105">
        <v>0</v>
      </c>
      <c r="BO43" s="105">
        <v>0</v>
      </c>
      <c r="BP43" s="105">
        <f>SUM(BJ43:BO43)</f>
        <v>36</v>
      </c>
      <c r="BQ43" s="88"/>
      <c r="BR43" s="116"/>
      <c r="BS43" s="90"/>
      <c r="BT43" s="91"/>
      <c r="BU43" s="92" t="s">
        <v>46</v>
      </c>
      <c r="BV43" s="104">
        <v>9</v>
      </c>
      <c r="BW43" s="105">
        <v>11</v>
      </c>
      <c r="BX43" s="105">
        <v>2</v>
      </c>
      <c r="BY43" s="105">
        <v>0</v>
      </c>
      <c r="BZ43" s="105">
        <v>0</v>
      </c>
      <c r="CA43" s="105">
        <v>0</v>
      </c>
      <c r="CB43" s="105">
        <f>SUM(BV43:CA43)</f>
        <v>22</v>
      </c>
      <c r="CC43" s="88"/>
      <c r="CD43" s="116"/>
      <c r="CE43" s="90"/>
      <c r="CF43" s="91"/>
      <c r="CG43" s="216" t="s">
        <v>46</v>
      </c>
      <c r="CH43" s="326">
        <f t="shared" si="57"/>
        <v>89</v>
      </c>
      <c r="CI43" s="217">
        <f t="shared" si="58"/>
        <v>38</v>
      </c>
      <c r="CJ43" s="217">
        <f t="shared" si="59"/>
        <v>3</v>
      </c>
      <c r="CK43" s="217">
        <f t="shared" si="60"/>
        <v>0</v>
      </c>
      <c r="CL43" s="217">
        <f t="shared" si="61"/>
        <v>0</v>
      </c>
      <c r="CM43" s="217">
        <f t="shared" si="62"/>
        <v>0</v>
      </c>
      <c r="CN43" s="217">
        <f>SUM(CH43:CM43)</f>
        <v>130</v>
      </c>
      <c r="CO43" s="331"/>
      <c r="CP43" s="241"/>
      <c r="CQ43" s="236"/>
    </row>
    <row r="44" spans="1:95" ht="25.5" customHeight="1" thickBot="1">
      <c r="A44" s="117" t="s">
        <v>190</v>
      </c>
      <c r="B44" s="114">
        <v>17</v>
      </c>
      <c r="C44" s="106">
        <v>15</v>
      </c>
      <c r="D44" s="106">
        <v>0</v>
      </c>
      <c r="E44" s="106">
        <v>0</v>
      </c>
      <c r="F44" s="106">
        <v>0</v>
      </c>
      <c r="G44" s="106">
        <v>0</v>
      </c>
      <c r="H44" s="105">
        <f>SUM(B44:G44)</f>
        <v>32</v>
      </c>
      <c r="I44" s="106"/>
      <c r="J44" s="118"/>
      <c r="K44" s="108"/>
      <c r="M44" s="117" t="s">
        <v>190</v>
      </c>
      <c r="N44" s="114">
        <v>7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5">
        <f>SUM(N44:S44)</f>
        <v>7</v>
      </c>
      <c r="U44" s="106"/>
      <c r="V44" s="118"/>
      <c r="W44" s="108"/>
      <c r="Y44" s="117" t="s">
        <v>190</v>
      </c>
      <c r="Z44" s="114">
        <v>2</v>
      </c>
      <c r="AA44" s="106">
        <v>2</v>
      </c>
      <c r="AB44" s="106">
        <v>0</v>
      </c>
      <c r="AC44" s="106">
        <v>0</v>
      </c>
      <c r="AD44" s="106">
        <v>0</v>
      </c>
      <c r="AE44" s="106">
        <v>0</v>
      </c>
      <c r="AF44" s="105">
        <f>SUM(Z44:AE44)</f>
        <v>4</v>
      </c>
      <c r="AG44" s="106"/>
      <c r="AH44" s="118"/>
      <c r="AI44" s="108"/>
      <c r="AK44" s="117" t="s">
        <v>190</v>
      </c>
      <c r="AL44" s="114">
        <v>5</v>
      </c>
      <c r="AM44" s="106">
        <v>5</v>
      </c>
      <c r="AN44" s="106">
        <v>0</v>
      </c>
      <c r="AO44" s="106">
        <v>0</v>
      </c>
      <c r="AP44" s="106">
        <v>0</v>
      </c>
      <c r="AQ44" s="106">
        <v>0</v>
      </c>
      <c r="AR44" s="105">
        <f>SUM(AL44:AQ44)</f>
        <v>10</v>
      </c>
      <c r="AS44" s="106"/>
      <c r="AT44" s="118"/>
      <c r="AU44" s="108"/>
      <c r="AW44" s="117" t="s">
        <v>190</v>
      </c>
      <c r="AX44" s="114">
        <v>17</v>
      </c>
      <c r="AY44" s="106">
        <v>2</v>
      </c>
      <c r="AZ44" s="106">
        <v>0</v>
      </c>
      <c r="BA44" s="106">
        <v>0</v>
      </c>
      <c r="BB44" s="106">
        <v>0</v>
      </c>
      <c r="BC44" s="106">
        <v>0</v>
      </c>
      <c r="BD44" s="105">
        <f>SUM(AX44:BC44)</f>
        <v>19</v>
      </c>
      <c r="BE44" s="106"/>
      <c r="BF44" s="118"/>
      <c r="BG44" s="108"/>
      <c r="BI44" s="117" t="s">
        <v>190</v>
      </c>
      <c r="BJ44" s="114">
        <v>30</v>
      </c>
      <c r="BK44" s="106">
        <v>6</v>
      </c>
      <c r="BL44" s="106">
        <v>0</v>
      </c>
      <c r="BM44" s="106">
        <v>0</v>
      </c>
      <c r="BN44" s="106">
        <v>0</v>
      </c>
      <c r="BO44" s="106">
        <v>0</v>
      </c>
      <c r="BP44" s="105">
        <f>SUM(BJ44:BO44)</f>
        <v>36</v>
      </c>
      <c r="BQ44" s="106"/>
      <c r="BR44" s="118"/>
      <c r="BS44" s="108"/>
      <c r="BT44" s="91"/>
      <c r="BU44" s="117" t="s">
        <v>190</v>
      </c>
      <c r="BV44" s="114">
        <v>10</v>
      </c>
      <c r="BW44" s="106">
        <v>12</v>
      </c>
      <c r="BX44" s="106">
        <v>0</v>
      </c>
      <c r="BY44" s="106">
        <v>0</v>
      </c>
      <c r="BZ44" s="106">
        <v>0</v>
      </c>
      <c r="CA44" s="106">
        <v>0</v>
      </c>
      <c r="CB44" s="105">
        <f>SUM(BV44:CA44)</f>
        <v>22</v>
      </c>
      <c r="CC44" s="106"/>
      <c r="CD44" s="118"/>
      <c r="CE44" s="108"/>
      <c r="CF44" s="91"/>
      <c r="CG44" s="242" t="s">
        <v>190</v>
      </c>
      <c r="CH44" s="327">
        <f t="shared" si="57"/>
        <v>88</v>
      </c>
      <c r="CI44" s="221">
        <f t="shared" si="58"/>
        <v>42</v>
      </c>
      <c r="CJ44" s="221">
        <f t="shared" si="59"/>
        <v>0</v>
      </c>
      <c r="CK44" s="221">
        <f t="shared" si="60"/>
        <v>0</v>
      </c>
      <c r="CL44" s="221">
        <f t="shared" si="61"/>
        <v>0</v>
      </c>
      <c r="CM44" s="221">
        <f t="shared" si="62"/>
        <v>0</v>
      </c>
      <c r="CN44" s="221">
        <f>SUM(CH44:CM44)</f>
        <v>130</v>
      </c>
      <c r="CO44" s="332"/>
      <c r="CP44" s="243"/>
      <c r="CQ44" s="238"/>
    </row>
    <row r="45" spans="1:95" ht="23.25" customHeight="1" thickBot="1">
      <c r="A45" s="138" t="s">
        <v>4</v>
      </c>
      <c r="B45" s="136">
        <f t="shared" ref="B45:H45" si="63">SUM(B41:B44)</f>
        <v>78</v>
      </c>
      <c r="C45" s="115">
        <f t="shared" si="63"/>
        <v>48</v>
      </c>
      <c r="D45" s="115">
        <f t="shared" si="63"/>
        <v>2</v>
      </c>
      <c r="E45" s="115">
        <f t="shared" si="63"/>
        <v>0</v>
      </c>
      <c r="F45" s="115">
        <f t="shared" si="63"/>
        <v>0</v>
      </c>
      <c r="G45" s="115">
        <f t="shared" si="63"/>
        <v>0</v>
      </c>
      <c r="H45" s="115">
        <f t="shared" si="63"/>
        <v>128</v>
      </c>
      <c r="I45" s="137">
        <f>((B45*5)+(C45*4)+(D45*3)+(E45*2)+(F45*1))/(B45+C45+D45+E45+F45)</f>
        <v>4.59375</v>
      </c>
      <c r="J45" s="94" t="s">
        <v>95</v>
      </c>
      <c r="K45" s="97">
        <f>I45*100/5</f>
        <v>91.875</v>
      </c>
      <c r="M45" s="138" t="s">
        <v>4</v>
      </c>
      <c r="N45" s="136">
        <f t="shared" ref="N45:T45" si="64">SUM(N41:N44)</f>
        <v>26</v>
      </c>
      <c r="O45" s="115">
        <f t="shared" si="64"/>
        <v>2</v>
      </c>
      <c r="P45" s="115">
        <f t="shared" si="64"/>
        <v>0</v>
      </c>
      <c r="Q45" s="115">
        <f t="shared" si="64"/>
        <v>0</v>
      </c>
      <c r="R45" s="115">
        <f t="shared" si="64"/>
        <v>0</v>
      </c>
      <c r="S45" s="115">
        <f t="shared" si="64"/>
        <v>0</v>
      </c>
      <c r="T45" s="115">
        <f t="shared" si="64"/>
        <v>28</v>
      </c>
      <c r="U45" s="137">
        <f>((N45*5)+(O45*4)+(P45*3)+(Q45*2)+(R45*1))/(N45+O45+P45+Q45+R45)</f>
        <v>4.9285714285714288</v>
      </c>
      <c r="V45" s="94" t="s">
        <v>95</v>
      </c>
      <c r="W45" s="97">
        <f>U45*100/5</f>
        <v>98.571428571428584</v>
      </c>
      <c r="Y45" s="138" t="s">
        <v>4</v>
      </c>
      <c r="Z45" s="136">
        <f t="shared" ref="Z45:AF45" si="65">SUM(Z41:Z44)</f>
        <v>8</v>
      </c>
      <c r="AA45" s="115">
        <f t="shared" si="65"/>
        <v>8</v>
      </c>
      <c r="AB45" s="115">
        <f t="shared" si="65"/>
        <v>0</v>
      </c>
      <c r="AC45" s="115">
        <f t="shared" si="65"/>
        <v>0</v>
      </c>
      <c r="AD45" s="115">
        <f t="shared" si="65"/>
        <v>0</v>
      </c>
      <c r="AE45" s="115">
        <f t="shared" si="65"/>
        <v>0</v>
      </c>
      <c r="AF45" s="115">
        <f t="shared" si="65"/>
        <v>16</v>
      </c>
      <c r="AG45" s="137">
        <f>((Z45*5)+(AA45*4)+(AB45*3)+(AC45*2)+(AD45*1))/(Z45+AA45+AB45+AC45+AD45)</f>
        <v>4.5</v>
      </c>
      <c r="AH45" s="94" t="s">
        <v>95</v>
      </c>
      <c r="AI45" s="97">
        <f>AG45*100/5</f>
        <v>90</v>
      </c>
      <c r="AK45" s="138" t="s">
        <v>4</v>
      </c>
      <c r="AL45" s="136">
        <f t="shared" ref="AL45:AR45" si="66">SUM(AL41:AL44)</f>
        <v>22</v>
      </c>
      <c r="AM45" s="115">
        <f t="shared" si="66"/>
        <v>18</v>
      </c>
      <c r="AN45" s="115">
        <f t="shared" si="66"/>
        <v>0</v>
      </c>
      <c r="AO45" s="115">
        <f t="shared" si="66"/>
        <v>0</v>
      </c>
      <c r="AP45" s="115">
        <f t="shared" si="66"/>
        <v>0</v>
      </c>
      <c r="AQ45" s="115">
        <f t="shared" si="66"/>
        <v>0</v>
      </c>
      <c r="AR45" s="115">
        <f t="shared" si="66"/>
        <v>40</v>
      </c>
      <c r="AS45" s="137">
        <f>((AL45*5)+(AM45*4)+(AN45*3)+(AO45*2)+(AP45*1))/(AL45+AM45+AN45+AO45+AP45)</f>
        <v>4.55</v>
      </c>
      <c r="AT45" s="94" t="s">
        <v>95</v>
      </c>
      <c r="AU45" s="97">
        <f>AS45*100/5</f>
        <v>91</v>
      </c>
      <c r="AW45" s="138" t="s">
        <v>4</v>
      </c>
      <c r="AX45" s="136">
        <f t="shared" ref="AX45:BD45" si="67">SUM(AX41:AX44)</f>
        <v>68</v>
      </c>
      <c r="AY45" s="115">
        <f t="shared" si="67"/>
        <v>8</v>
      </c>
      <c r="AZ45" s="115">
        <f t="shared" si="67"/>
        <v>0</v>
      </c>
      <c r="BA45" s="115">
        <f t="shared" si="67"/>
        <v>0</v>
      </c>
      <c r="BB45" s="115">
        <f t="shared" si="67"/>
        <v>0</v>
      </c>
      <c r="BC45" s="115">
        <f t="shared" si="67"/>
        <v>0</v>
      </c>
      <c r="BD45" s="115">
        <f t="shared" si="67"/>
        <v>76</v>
      </c>
      <c r="BE45" s="137">
        <f>((AX45*5)+(AY45*4)+(AZ45*3)+(BA45*2)+(BB45*1))/(AX45+AY45+AZ45+BA45+BB45)</f>
        <v>4.8947368421052628</v>
      </c>
      <c r="BF45" s="94" t="s">
        <v>95</v>
      </c>
      <c r="BG45" s="97">
        <f>BE45*100/5</f>
        <v>97.89473684210526</v>
      </c>
      <c r="BI45" s="138" t="s">
        <v>4</v>
      </c>
      <c r="BJ45" s="136">
        <f t="shared" ref="BJ45:BP45" si="68">SUM(BJ41:BJ44)</f>
        <v>116</v>
      </c>
      <c r="BK45" s="115">
        <f t="shared" si="68"/>
        <v>28</v>
      </c>
      <c r="BL45" s="115">
        <f t="shared" si="68"/>
        <v>0</v>
      </c>
      <c r="BM45" s="115">
        <f t="shared" si="68"/>
        <v>0</v>
      </c>
      <c r="BN45" s="115">
        <f t="shared" si="68"/>
        <v>0</v>
      </c>
      <c r="BO45" s="115">
        <f t="shared" si="68"/>
        <v>0</v>
      </c>
      <c r="BP45" s="115">
        <f t="shared" si="68"/>
        <v>144</v>
      </c>
      <c r="BQ45" s="137">
        <f>((BJ45*5)+(BK45*4)+(BL45*3)+(BM45*2)+(BN45*1))/(BJ45+BK45+BL45+BM45+BN45)</f>
        <v>4.8055555555555554</v>
      </c>
      <c r="BR45" s="94" t="s">
        <v>95</v>
      </c>
      <c r="BS45" s="97">
        <f>BQ45*100/5</f>
        <v>96.111111111111114</v>
      </c>
      <c r="BT45" s="111"/>
      <c r="BU45" s="138" t="s">
        <v>4</v>
      </c>
      <c r="BV45" s="136">
        <f t="shared" ref="BV45:CB45" si="69">SUM(BV41:BV44)</f>
        <v>39</v>
      </c>
      <c r="BW45" s="115">
        <f t="shared" si="69"/>
        <v>44</v>
      </c>
      <c r="BX45" s="115">
        <f t="shared" si="69"/>
        <v>5</v>
      </c>
      <c r="BY45" s="115">
        <f t="shared" si="69"/>
        <v>0</v>
      </c>
      <c r="BZ45" s="115">
        <f t="shared" si="69"/>
        <v>0</v>
      </c>
      <c r="CA45" s="115">
        <f t="shared" si="69"/>
        <v>0</v>
      </c>
      <c r="CB45" s="115">
        <f t="shared" si="69"/>
        <v>88</v>
      </c>
      <c r="CC45" s="137">
        <f>((BV45*5)+(BW45*4)+(BX45*3)+(BY45*2)+(BZ45*1))/(BV45+BW45+BX45+BY45+BZ45)</f>
        <v>4.3863636363636367</v>
      </c>
      <c r="CD45" s="94" t="s">
        <v>95</v>
      </c>
      <c r="CE45" s="97">
        <f>CC45*100/5</f>
        <v>87.727272727272734</v>
      </c>
      <c r="CF45" s="111"/>
      <c r="CG45" s="191" t="s">
        <v>4</v>
      </c>
      <c r="CH45" s="342">
        <f t="shared" ref="CH45:CN45" si="70">SUM(CH41:CH44)</f>
        <v>357</v>
      </c>
      <c r="CI45" s="343">
        <f t="shared" si="70"/>
        <v>156</v>
      </c>
      <c r="CJ45" s="343">
        <f t="shared" si="70"/>
        <v>7</v>
      </c>
      <c r="CK45" s="343">
        <f t="shared" si="70"/>
        <v>0</v>
      </c>
      <c r="CL45" s="343">
        <f t="shared" si="70"/>
        <v>0</v>
      </c>
      <c r="CM45" s="192">
        <f t="shared" si="70"/>
        <v>0</v>
      </c>
      <c r="CN45" s="343">
        <f t="shared" si="70"/>
        <v>520</v>
      </c>
      <c r="CO45" s="350">
        <f>((CH45*5)+(CI45*4)+(CJ45*3)+(CK45*2)+(CL45*1))/(CH45+CI45+CJ45+CK45+CL45)</f>
        <v>4.6730769230769234</v>
      </c>
      <c r="CP45" s="207" t="s">
        <v>113</v>
      </c>
      <c r="CQ45" s="176">
        <f>CO45*100/5</f>
        <v>93.461538461538467</v>
      </c>
    </row>
    <row r="47" spans="1:95" ht="22.5" thickBot="1">
      <c r="A47" s="77" t="s">
        <v>40</v>
      </c>
      <c r="M47" s="77" t="s">
        <v>40</v>
      </c>
      <c r="Y47" s="77" t="s">
        <v>40</v>
      </c>
      <c r="AK47" s="77" t="s">
        <v>40</v>
      </c>
      <c r="AW47" s="77" t="s">
        <v>40</v>
      </c>
      <c r="BI47" s="77" t="s">
        <v>40</v>
      </c>
      <c r="BU47" s="77" t="s">
        <v>40</v>
      </c>
      <c r="CG47" s="188" t="s">
        <v>40</v>
      </c>
    </row>
    <row r="48" spans="1:95" ht="25.5" customHeight="1" thickBot="1">
      <c r="A48" s="390" t="s">
        <v>6</v>
      </c>
      <c r="B48" s="392" t="s">
        <v>1</v>
      </c>
      <c r="C48" s="393"/>
      <c r="D48" s="393"/>
      <c r="E48" s="393"/>
      <c r="F48" s="394"/>
      <c r="G48" s="402" t="s">
        <v>3</v>
      </c>
      <c r="H48" s="397" t="s">
        <v>2</v>
      </c>
      <c r="I48" s="399" t="s">
        <v>5</v>
      </c>
      <c r="J48" s="400"/>
      <c r="K48" s="401"/>
      <c r="M48" s="390" t="s">
        <v>6</v>
      </c>
      <c r="N48" s="392" t="s">
        <v>1</v>
      </c>
      <c r="O48" s="393"/>
      <c r="P48" s="393"/>
      <c r="Q48" s="393"/>
      <c r="R48" s="394"/>
      <c r="S48" s="402" t="s">
        <v>3</v>
      </c>
      <c r="T48" s="397" t="s">
        <v>2</v>
      </c>
      <c r="U48" s="399" t="s">
        <v>5</v>
      </c>
      <c r="V48" s="400"/>
      <c r="W48" s="401"/>
      <c r="Y48" s="390" t="s">
        <v>6</v>
      </c>
      <c r="Z48" s="392" t="s">
        <v>1</v>
      </c>
      <c r="AA48" s="393"/>
      <c r="AB48" s="393"/>
      <c r="AC48" s="393"/>
      <c r="AD48" s="394"/>
      <c r="AE48" s="402" t="s">
        <v>3</v>
      </c>
      <c r="AF48" s="397" t="s">
        <v>2</v>
      </c>
      <c r="AG48" s="399" t="s">
        <v>5</v>
      </c>
      <c r="AH48" s="400"/>
      <c r="AI48" s="401"/>
      <c r="AK48" s="390" t="s">
        <v>6</v>
      </c>
      <c r="AL48" s="392" t="s">
        <v>1</v>
      </c>
      <c r="AM48" s="393"/>
      <c r="AN48" s="393"/>
      <c r="AO48" s="393"/>
      <c r="AP48" s="394"/>
      <c r="AQ48" s="402" t="s">
        <v>3</v>
      </c>
      <c r="AR48" s="397" t="s">
        <v>2</v>
      </c>
      <c r="AS48" s="399" t="s">
        <v>5</v>
      </c>
      <c r="AT48" s="400"/>
      <c r="AU48" s="401"/>
      <c r="AW48" s="390" t="s">
        <v>6</v>
      </c>
      <c r="AX48" s="392" t="s">
        <v>1</v>
      </c>
      <c r="AY48" s="393"/>
      <c r="AZ48" s="393"/>
      <c r="BA48" s="393"/>
      <c r="BB48" s="394"/>
      <c r="BC48" s="402" t="s">
        <v>3</v>
      </c>
      <c r="BD48" s="397" t="s">
        <v>2</v>
      </c>
      <c r="BE48" s="399" t="s">
        <v>5</v>
      </c>
      <c r="BF48" s="400"/>
      <c r="BG48" s="401"/>
      <c r="BI48" s="390" t="s">
        <v>6</v>
      </c>
      <c r="BJ48" s="392" t="s">
        <v>1</v>
      </c>
      <c r="BK48" s="393"/>
      <c r="BL48" s="393"/>
      <c r="BM48" s="393"/>
      <c r="BN48" s="394"/>
      <c r="BO48" s="402" t="s">
        <v>3</v>
      </c>
      <c r="BP48" s="397" t="s">
        <v>2</v>
      </c>
      <c r="BQ48" s="399" t="s">
        <v>5</v>
      </c>
      <c r="BR48" s="400"/>
      <c r="BS48" s="401"/>
      <c r="BT48" s="79"/>
      <c r="BU48" s="390" t="s">
        <v>6</v>
      </c>
      <c r="BV48" s="392" t="s">
        <v>1</v>
      </c>
      <c r="BW48" s="393"/>
      <c r="BX48" s="393"/>
      <c r="BY48" s="393"/>
      <c r="BZ48" s="394"/>
      <c r="CA48" s="402" t="s">
        <v>3</v>
      </c>
      <c r="CB48" s="397" t="s">
        <v>2</v>
      </c>
      <c r="CC48" s="399" t="s">
        <v>5</v>
      </c>
      <c r="CD48" s="400"/>
      <c r="CE48" s="401"/>
      <c r="CF48" s="79"/>
      <c r="CG48" s="405" t="s">
        <v>6</v>
      </c>
      <c r="CH48" s="407" t="s">
        <v>1</v>
      </c>
      <c r="CI48" s="408"/>
      <c r="CJ48" s="408"/>
      <c r="CK48" s="408"/>
      <c r="CL48" s="408"/>
      <c r="CM48" s="411" t="s">
        <v>3</v>
      </c>
      <c r="CN48" s="411" t="s">
        <v>2</v>
      </c>
      <c r="CO48" s="413" t="s">
        <v>5</v>
      </c>
      <c r="CP48" s="413"/>
      <c r="CQ48" s="414"/>
    </row>
    <row r="49" spans="1:95" ht="25.5" customHeight="1" thickBot="1">
      <c r="A49" s="391"/>
      <c r="B49" s="80">
        <v>5</v>
      </c>
      <c r="C49" s="81">
        <v>4</v>
      </c>
      <c r="D49" s="81">
        <v>3</v>
      </c>
      <c r="E49" s="81">
        <v>2</v>
      </c>
      <c r="F49" s="81">
        <v>1</v>
      </c>
      <c r="G49" s="403"/>
      <c r="H49" s="398"/>
      <c r="I49" s="82" t="s">
        <v>47</v>
      </c>
      <c r="J49" s="165" t="s">
        <v>49</v>
      </c>
      <c r="K49" s="84" t="s">
        <v>48</v>
      </c>
      <c r="M49" s="391"/>
      <c r="N49" s="80">
        <v>5</v>
      </c>
      <c r="O49" s="81">
        <v>4</v>
      </c>
      <c r="P49" s="81">
        <v>3</v>
      </c>
      <c r="Q49" s="81">
        <v>2</v>
      </c>
      <c r="R49" s="81">
        <v>1</v>
      </c>
      <c r="S49" s="403"/>
      <c r="T49" s="398"/>
      <c r="U49" s="82" t="s">
        <v>47</v>
      </c>
      <c r="V49" s="165" t="s">
        <v>49</v>
      </c>
      <c r="W49" s="84" t="s">
        <v>48</v>
      </c>
      <c r="Y49" s="391"/>
      <c r="Z49" s="80">
        <v>5</v>
      </c>
      <c r="AA49" s="81">
        <v>4</v>
      </c>
      <c r="AB49" s="81">
        <v>3</v>
      </c>
      <c r="AC49" s="81">
        <v>2</v>
      </c>
      <c r="AD49" s="81">
        <v>1</v>
      </c>
      <c r="AE49" s="403"/>
      <c r="AF49" s="398"/>
      <c r="AG49" s="82" t="s">
        <v>47</v>
      </c>
      <c r="AH49" s="165" t="s">
        <v>49</v>
      </c>
      <c r="AI49" s="84" t="s">
        <v>48</v>
      </c>
      <c r="AK49" s="391"/>
      <c r="AL49" s="80">
        <v>5</v>
      </c>
      <c r="AM49" s="81">
        <v>4</v>
      </c>
      <c r="AN49" s="81">
        <v>3</v>
      </c>
      <c r="AO49" s="81">
        <v>2</v>
      </c>
      <c r="AP49" s="81">
        <v>1</v>
      </c>
      <c r="AQ49" s="403"/>
      <c r="AR49" s="398"/>
      <c r="AS49" s="82" t="s">
        <v>47</v>
      </c>
      <c r="AT49" s="165" t="s">
        <v>49</v>
      </c>
      <c r="AU49" s="84" t="s">
        <v>48</v>
      </c>
      <c r="AW49" s="391"/>
      <c r="AX49" s="80">
        <v>5</v>
      </c>
      <c r="AY49" s="81">
        <v>4</v>
      </c>
      <c r="AZ49" s="81">
        <v>3</v>
      </c>
      <c r="BA49" s="81">
        <v>2</v>
      </c>
      <c r="BB49" s="81">
        <v>1</v>
      </c>
      <c r="BC49" s="403"/>
      <c r="BD49" s="398"/>
      <c r="BE49" s="82" t="s">
        <v>47</v>
      </c>
      <c r="BF49" s="165" t="s">
        <v>49</v>
      </c>
      <c r="BG49" s="84" t="s">
        <v>48</v>
      </c>
      <c r="BI49" s="391"/>
      <c r="BJ49" s="80">
        <v>5</v>
      </c>
      <c r="BK49" s="81">
        <v>4</v>
      </c>
      <c r="BL49" s="81">
        <v>3</v>
      </c>
      <c r="BM49" s="81">
        <v>2</v>
      </c>
      <c r="BN49" s="81">
        <v>1</v>
      </c>
      <c r="BO49" s="403"/>
      <c r="BP49" s="398"/>
      <c r="BQ49" s="82" t="s">
        <v>47</v>
      </c>
      <c r="BR49" s="165" t="s">
        <v>49</v>
      </c>
      <c r="BS49" s="84" t="s">
        <v>48</v>
      </c>
      <c r="BT49" s="85"/>
      <c r="BU49" s="391"/>
      <c r="BV49" s="80">
        <v>5</v>
      </c>
      <c r="BW49" s="81">
        <v>4</v>
      </c>
      <c r="BX49" s="81">
        <v>3</v>
      </c>
      <c r="BY49" s="81">
        <v>2</v>
      </c>
      <c r="BZ49" s="81">
        <v>1</v>
      </c>
      <c r="CA49" s="403"/>
      <c r="CB49" s="398"/>
      <c r="CC49" s="82" t="s">
        <v>47</v>
      </c>
      <c r="CD49" s="165" t="s">
        <v>49</v>
      </c>
      <c r="CE49" s="84" t="s">
        <v>48</v>
      </c>
      <c r="CF49" s="85"/>
      <c r="CG49" s="406"/>
      <c r="CH49" s="80">
        <v>5</v>
      </c>
      <c r="CI49" s="81">
        <v>4</v>
      </c>
      <c r="CJ49" s="81">
        <v>3</v>
      </c>
      <c r="CK49" s="81">
        <v>2</v>
      </c>
      <c r="CL49" s="81">
        <v>1</v>
      </c>
      <c r="CM49" s="412"/>
      <c r="CN49" s="412"/>
      <c r="CO49" s="230" t="s">
        <v>123</v>
      </c>
      <c r="CP49" s="232" t="s">
        <v>49</v>
      </c>
      <c r="CQ49" s="231" t="s">
        <v>124</v>
      </c>
    </row>
    <row r="50" spans="1:95" ht="32.25" customHeight="1">
      <c r="A50" s="156" t="s">
        <v>191</v>
      </c>
      <c r="B50" s="86">
        <f t="shared" ref="B50:G50" si="71">B19</f>
        <v>53</v>
      </c>
      <c r="C50" s="87">
        <f t="shared" si="71"/>
        <v>64</v>
      </c>
      <c r="D50" s="87">
        <f t="shared" si="71"/>
        <v>11</v>
      </c>
      <c r="E50" s="87">
        <f t="shared" si="71"/>
        <v>0</v>
      </c>
      <c r="F50" s="87">
        <f t="shared" si="71"/>
        <v>0</v>
      </c>
      <c r="G50" s="87">
        <f t="shared" si="71"/>
        <v>0</v>
      </c>
      <c r="H50" s="122">
        <f>SUM(B50:G50)</f>
        <v>128</v>
      </c>
      <c r="I50" s="159">
        <f>((B50*5)+(C50*4)+(D50*3)+(E50*2)+(F50*1))/(B50+C50+D50+E50+F50)</f>
        <v>4.328125</v>
      </c>
      <c r="J50" s="160" t="s">
        <v>95</v>
      </c>
      <c r="K50" s="124">
        <f>I50*100/5</f>
        <v>86.5625</v>
      </c>
      <c r="M50" s="156" t="s">
        <v>191</v>
      </c>
      <c r="N50" s="86">
        <f t="shared" ref="N50:S50" si="72">N19</f>
        <v>15</v>
      </c>
      <c r="O50" s="87">
        <f t="shared" si="72"/>
        <v>13</v>
      </c>
      <c r="P50" s="87">
        <f t="shared" si="72"/>
        <v>0</v>
      </c>
      <c r="Q50" s="87">
        <f t="shared" si="72"/>
        <v>0</v>
      </c>
      <c r="R50" s="87">
        <f t="shared" si="72"/>
        <v>0</v>
      </c>
      <c r="S50" s="87">
        <f t="shared" si="72"/>
        <v>0</v>
      </c>
      <c r="T50" s="122">
        <f>SUM(N50:S50)</f>
        <v>28</v>
      </c>
      <c r="U50" s="159">
        <f>((N50*5)+(O50*4)+(P50*3)+(Q50*2)+(R50*1))/(N50+O50+P50+Q50+R50)</f>
        <v>4.5357142857142856</v>
      </c>
      <c r="V50" s="160" t="s">
        <v>95</v>
      </c>
      <c r="W50" s="124">
        <f>U50*100/5</f>
        <v>90.714285714285708</v>
      </c>
      <c r="Y50" s="156" t="s">
        <v>191</v>
      </c>
      <c r="Z50" s="86">
        <f t="shared" ref="Z50:AE50" si="73">Z19</f>
        <v>6</v>
      </c>
      <c r="AA50" s="87">
        <f t="shared" si="73"/>
        <v>10</v>
      </c>
      <c r="AB50" s="87">
        <f t="shared" si="73"/>
        <v>0</v>
      </c>
      <c r="AC50" s="87">
        <f t="shared" si="73"/>
        <v>0</v>
      </c>
      <c r="AD50" s="87">
        <f t="shared" si="73"/>
        <v>0</v>
      </c>
      <c r="AE50" s="87">
        <f t="shared" si="73"/>
        <v>0</v>
      </c>
      <c r="AF50" s="122">
        <f>SUM(Z50:AE50)</f>
        <v>16</v>
      </c>
      <c r="AG50" s="159">
        <f>((Z50*5)+(AA50*4)+(AB50*3)+(AC50*2)+(AD50*1))/(Z50+AA50+AB50+AC50+AD50)</f>
        <v>4.375</v>
      </c>
      <c r="AH50" s="160" t="s">
        <v>95</v>
      </c>
      <c r="AI50" s="124">
        <f>AG50*100/5</f>
        <v>87.5</v>
      </c>
      <c r="AK50" s="156" t="s">
        <v>191</v>
      </c>
      <c r="AL50" s="86">
        <f t="shared" ref="AL50:AQ50" si="74">AL19</f>
        <v>17</v>
      </c>
      <c r="AM50" s="87">
        <f t="shared" si="74"/>
        <v>23</v>
      </c>
      <c r="AN50" s="87">
        <f t="shared" si="74"/>
        <v>0</v>
      </c>
      <c r="AO50" s="87">
        <f t="shared" si="74"/>
        <v>0</v>
      </c>
      <c r="AP50" s="87">
        <f t="shared" si="74"/>
        <v>0</v>
      </c>
      <c r="AQ50" s="87">
        <f t="shared" si="74"/>
        <v>0</v>
      </c>
      <c r="AR50" s="122">
        <f>SUM(AL50:AQ50)</f>
        <v>40</v>
      </c>
      <c r="AS50" s="159">
        <f>((AL50*5)+(AM50*4)+(AN50*3)+(AO50*2)+(AP50*1))/(AL50+AM50+AN50+AO50+AP50)</f>
        <v>4.4249999999999998</v>
      </c>
      <c r="AT50" s="160" t="s">
        <v>95</v>
      </c>
      <c r="AU50" s="124">
        <f>AS50*100/5</f>
        <v>88.5</v>
      </c>
      <c r="AW50" s="156" t="s">
        <v>191</v>
      </c>
      <c r="AX50" s="86">
        <f t="shared" ref="AX50:BC50" si="75">AX19</f>
        <v>63</v>
      </c>
      <c r="AY50" s="87">
        <f t="shared" si="75"/>
        <v>12</v>
      </c>
      <c r="AZ50" s="87">
        <f t="shared" si="75"/>
        <v>1</v>
      </c>
      <c r="BA50" s="87">
        <f t="shared" si="75"/>
        <v>0</v>
      </c>
      <c r="BB50" s="87">
        <f t="shared" si="75"/>
        <v>0</v>
      </c>
      <c r="BC50" s="87">
        <f t="shared" si="75"/>
        <v>0</v>
      </c>
      <c r="BD50" s="122">
        <f>SUM(AX50:BC50)</f>
        <v>76</v>
      </c>
      <c r="BE50" s="159">
        <f>((AX50*5)+(AY50*4)+(AZ50*3)+(BA50*2)+(BB50*1))/(AX50+AY50+AZ50+BA50+BB50)</f>
        <v>4.8157894736842106</v>
      </c>
      <c r="BF50" s="160" t="s">
        <v>95</v>
      </c>
      <c r="BG50" s="124">
        <f>BE50*100/5</f>
        <v>96.315789473684205</v>
      </c>
      <c r="BI50" s="156" t="s">
        <v>191</v>
      </c>
      <c r="BJ50" s="86">
        <f t="shared" ref="BJ50:BO50" si="76">BJ19</f>
        <v>122</v>
      </c>
      <c r="BK50" s="87">
        <f t="shared" si="76"/>
        <v>22</v>
      </c>
      <c r="BL50" s="87">
        <f t="shared" si="76"/>
        <v>0</v>
      </c>
      <c r="BM50" s="87">
        <f t="shared" si="76"/>
        <v>0</v>
      </c>
      <c r="BN50" s="87">
        <f t="shared" si="76"/>
        <v>0</v>
      </c>
      <c r="BO50" s="87">
        <f t="shared" si="76"/>
        <v>0</v>
      </c>
      <c r="BP50" s="122">
        <f>SUM(BJ50:BO50)</f>
        <v>144</v>
      </c>
      <c r="BQ50" s="159">
        <f>((BJ50*5)+(BK50*4)+(BL50*3)+(BM50*2)+(BN50*1))/(BJ50+BK50+BL50+BM50+BN50)</f>
        <v>4.8472222222222223</v>
      </c>
      <c r="BR50" s="160" t="s">
        <v>95</v>
      </c>
      <c r="BS50" s="124">
        <f>BQ50*100/5</f>
        <v>96.944444444444443</v>
      </c>
      <c r="BT50" s="121"/>
      <c r="BU50" s="156" t="s">
        <v>191</v>
      </c>
      <c r="BV50" s="86">
        <f t="shared" ref="BV50:CA50" si="77">BV19</f>
        <v>28</v>
      </c>
      <c r="BW50" s="87">
        <f t="shared" si="77"/>
        <v>51</v>
      </c>
      <c r="BX50" s="87">
        <f t="shared" si="77"/>
        <v>9</v>
      </c>
      <c r="BY50" s="87">
        <f t="shared" si="77"/>
        <v>0</v>
      </c>
      <c r="BZ50" s="87">
        <f t="shared" si="77"/>
        <v>0</v>
      </c>
      <c r="CA50" s="87">
        <f t="shared" si="77"/>
        <v>0</v>
      </c>
      <c r="CB50" s="122">
        <f>SUM(BV50:CA50)</f>
        <v>88</v>
      </c>
      <c r="CC50" s="159">
        <f>((BV50*5)+(BW50*4)+(BX50*3)+(BY50*2)+(BZ50*1))/(BV50+BW50+BX50+BY50+BZ50)</f>
        <v>4.2159090909090908</v>
      </c>
      <c r="CD50" s="160" t="s">
        <v>95</v>
      </c>
      <c r="CE50" s="124">
        <f>CC50*100/5</f>
        <v>84.318181818181813</v>
      </c>
      <c r="CF50" s="121"/>
      <c r="CG50" s="233" t="s">
        <v>191</v>
      </c>
      <c r="CH50" s="326">
        <f>+B50+N50+Z50+AL50+AX50+BJ50+BV50</f>
        <v>304</v>
      </c>
      <c r="CI50" s="217">
        <f t="shared" ref="CI50" si="78">+C50+O50+AA50+AM50+AY50+BK50+BW50</f>
        <v>195</v>
      </c>
      <c r="CJ50" s="217">
        <f t="shared" ref="CJ50" si="79">+D50+P50+AB50+AN50+AZ50+BL50+BX50</f>
        <v>21</v>
      </c>
      <c r="CK50" s="217">
        <f t="shared" ref="CK50" si="80">+E50+Q50+AC50+AO50+BA50+BM50+BY50</f>
        <v>0</v>
      </c>
      <c r="CL50" s="217">
        <f t="shared" ref="CL50" si="81">+F50+R50+AD50+AP50+BB50+BN50+BZ50</f>
        <v>0</v>
      </c>
      <c r="CM50" s="217">
        <f t="shared" ref="CM50" si="82">+G50+S50+AE50+AQ50+BC50+BO50+CA50</f>
        <v>0</v>
      </c>
      <c r="CN50" s="344">
        <f>SUM(CH50:CM50)</f>
        <v>520</v>
      </c>
      <c r="CO50" s="345">
        <f>((CH50*5)+(CI50*4)+(CJ50*3)+(CK50*2)+(CL50*1))/(CH50+CI50+CJ50+CK50+CL50)</f>
        <v>4.5442307692307695</v>
      </c>
      <c r="CP50" s="351" t="s">
        <v>113</v>
      </c>
      <c r="CQ50" s="234">
        <f>CO50*100/5</f>
        <v>90.884615384615387</v>
      </c>
    </row>
    <row r="51" spans="1:95" ht="24">
      <c r="A51" s="157" t="s">
        <v>120</v>
      </c>
      <c r="B51" s="104">
        <f t="shared" ref="B51:G51" si="83">B26</f>
        <v>125</v>
      </c>
      <c r="C51" s="105">
        <f t="shared" si="83"/>
        <v>33</v>
      </c>
      <c r="D51" s="105">
        <f t="shared" si="83"/>
        <v>2</v>
      </c>
      <c r="E51" s="105">
        <f t="shared" si="83"/>
        <v>0</v>
      </c>
      <c r="F51" s="105">
        <f t="shared" si="83"/>
        <v>0</v>
      </c>
      <c r="G51" s="105">
        <f t="shared" si="83"/>
        <v>0</v>
      </c>
      <c r="H51" s="123">
        <f>SUM(B51:G51)</f>
        <v>160</v>
      </c>
      <c r="I51" s="159">
        <f>((B51*5)+(C51*4)+(D51*3)+(E51*2)+(F51*1))/(B51+C51+D51+E51+F51)</f>
        <v>4.7687499999999998</v>
      </c>
      <c r="J51" s="160" t="s">
        <v>95</v>
      </c>
      <c r="K51" s="124">
        <f>I51*100/5</f>
        <v>95.375</v>
      </c>
      <c r="M51" s="157" t="s">
        <v>120</v>
      </c>
      <c r="N51" s="104">
        <f t="shared" ref="N51:S51" si="84">N26</f>
        <v>25</v>
      </c>
      <c r="O51" s="105">
        <f t="shared" si="84"/>
        <v>10</v>
      </c>
      <c r="P51" s="105">
        <f t="shared" si="84"/>
        <v>0</v>
      </c>
      <c r="Q51" s="105">
        <f t="shared" si="84"/>
        <v>0</v>
      </c>
      <c r="R51" s="105">
        <f t="shared" si="84"/>
        <v>0</v>
      </c>
      <c r="S51" s="105">
        <f t="shared" si="84"/>
        <v>0</v>
      </c>
      <c r="T51" s="123">
        <f>SUM(N51:S51)</f>
        <v>35</v>
      </c>
      <c r="U51" s="159">
        <f>((N51*5)+(O51*4)+(P51*3)+(Q51*2)+(R51*1))/(N51+O51+P51+Q51+R51)</f>
        <v>4.7142857142857144</v>
      </c>
      <c r="V51" s="160" t="s">
        <v>95</v>
      </c>
      <c r="W51" s="124">
        <f>U51*100/5</f>
        <v>94.285714285714292</v>
      </c>
      <c r="Y51" s="157" t="s">
        <v>120</v>
      </c>
      <c r="Z51" s="104">
        <f t="shared" ref="Z51:AE51" si="85">Z26</f>
        <v>18</v>
      </c>
      <c r="AA51" s="105">
        <f t="shared" si="85"/>
        <v>2</v>
      </c>
      <c r="AB51" s="105">
        <f t="shared" si="85"/>
        <v>0</v>
      </c>
      <c r="AC51" s="105">
        <f t="shared" si="85"/>
        <v>0</v>
      </c>
      <c r="AD51" s="105">
        <f t="shared" si="85"/>
        <v>0</v>
      </c>
      <c r="AE51" s="105">
        <f t="shared" si="85"/>
        <v>0</v>
      </c>
      <c r="AF51" s="123">
        <f>SUM(Z51:AE51)</f>
        <v>20</v>
      </c>
      <c r="AG51" s="159">
        <f>((Z51*5)+(AA51*4)+(AB51*3)+(AC51*2)+(AD51*1))/(Z51+AA51+AB51+AC51+AD51)</f>
        <v>4.9000000000000004</v>
      </c>
      <c r="AH51" s="160" t="s">
        <v>95</v>
      </c>
      <c r="AI51" s="124">
        <f>AG51*100/5</f>
        <v>98.000000000000014</v>
      </c>
      <c r="AK51" s="157" t="s">
        <v>120</v>
      </c>
      <c r="AL51" s="104">
        <f t="shared" ref="AL51:AQ51" si="86">AL26</f>
        <v>35</v>
      </c>
      <c r="AM51" s="105">
        <f t="shared" si="86"/>
        <v>15</v>
      </c>
      <c r="AN51" s="105">
        <f t="shared" si="86"/>
        <v>0</v>
      </c>
      <c r="AO51" s="105">
        <f t="shared" si="86"/>
        <v>0</v>
      </c>
      <c r="AP51" s="105">
        <f t="shared" si="86"/>
        <v>0</v>
      </c>
      <c r="AQ51" s="105">
        <f t="shared" si="86"/>
        <v>0</v>
      </c>
      <c r="AR51" s="123">
        <f>SUM(AL51:AQ51)</f>
        <v>50</v>
      </c>
      <c r="AS51" s="159">
        <f>((AL51*5)+(AM51*4)+(AN51*3)+(AO51*2)+(AP51*1))/(AL51+AM51+AN51+AO51+AP51)</f>
        <v>4.7</v>
      </c>
      <c r="AT51" s="160" t="s">
        <v>95</v>
      </c>
      <c r="AU51" s="124">
        <f>AS51*100/5</f>
        <v>94</v>
      </c>
      <c r="AW51" s="157" t="s">
        <v>120</v>
      </c>
      <c r="AX51" s="104">
        <f t="shared" ref="AX51:BC51" si="87">AX26</f>
        <v>87</v>
      </c>
      <c r="AY51" s="105">
        <f t="shared" si="87"/>
        <v>8</v>
      </c>
      <c r="AZ51" s="105">
        <f t="shared" si="87"/>
        <v>0</v>
      </c>
      <c r="BA51" s="105">
        <f t="shared" si="87"/>
        <v>0</v>
      </c>
      <c r="BB51" s="105">
        <f t="shared" si="87"/>
        <v>0</v>
      </c>
      <c r="BC51" s="105">
        <f t="shared" si="87"/>
        <v>0</v>
      </c>
      <c r="BD51" s="123">
        <f>SUM(AX51:BC51)</f>
        <v>95</v>
      </c>
      <c r="BE51" s="159">
        <f>((AX51*5)+(AY51*4)+(AZ51*3)+(BA51*2)+(BB51*1))/(AX51+AY51+AZ51+BA51+BB51)</f>
        <v>4.9157894736842103</v>
      </c>
      <c r="BF51" s="160" t="s">
        <v>95</v>
      </c>
      <c r="BG51" s="124">
        <f>BE51*100/5</f>
        <v>98.315789473684205</v>
      </c>
      <c r="BI51" s="157" t="s">
        <v>120</v>
      </c>
      <c r="BJ51" s="104">
        <f t="shared" ref="BJ51:BO51" si="88">BJ26</f>
        <v>138</v>
      </c>
      <c r="BK51" s="105">
        <f t="shared" si="88"/>
        <v>42</v>
      </c>
      <c r="BL51" s="105">
        <f t="shared" si="88"/>
        <v>0</v>
      </c>
      <c r="BM51" s="105">
        <f t="shared" si="88"/>
        <v>0</v>
      </c>
      <c r="BN51" s="105">
        <f t="shared" si="88"/>
        <v>0</v>
      </c>
      <c r="BO51" s="105">
        <f t="shared" si="88"/>
        <v>0</v>
      </c>
      <c r="BP51" s="123">
        <f>SUM(BJ51:BO51)</f>
        <v>180</v>
      </c>
      <c r="BQ51" s="159">
        <f>((BJ51*5)+(BK51*4)+(BL51*3)+(BM51*2)+(BN51*1))/(BJ51+BK51+BL51+BM51+BN51)</f>
        <v>4.7666666666666666</v>
      </c>
      <c r="BR51" s="160" t="s">
        <v>95</v>
      </c>
      <c r="BS51" s="124">
        <f>BQ51*100/5</f>
        <v>95.333333333333343</v>
      </c>
      <c r="BT51" s="121"/>
      <c r="BU51" s="157" t="s">
        <v>120</v>
      </c>
      <c r="BV51" s="104">
        <f t="shared" ref="BV51:CA51" si="89">BV26</f>
        <v>61</v>
      </c>
      <c r="BW51" s="105">
        <f t="shared" si="89"/>
        <v>47</v>
      </c>
      <c r="BX51" s="105">
        <f t="shared" si="89"/>
        <v>2</v>
      </c>
      <c r="BY51" s="105">
        <f t="shared" si="89"/>
        <v>0</v>
      </c>
      <c r="BZ51" s="105">
        <f t="shared" si="89"/>
        <v>0</v>
      </c>
      <c r="CA51" s="105">
        <f t="shared" si="89"/>
        <v>0</v>
      </c>
      <c r="CB51" s="123">
        <f>SUM(BV51:CA51)</f>
        <v>110</v>
      </c>
      <c r="CC51" s="159">
        <f>((BV51*5)+(BW51*4)+(BX51*3)+(BY51*2)+(BZ51*1))/(BV51+BW51+BX51+BY51+BZ51)</f>
        <v>4.5363636363636362</v>
      </c>
      <c r="CD51" s="160" t="s">
        <v>95</v>
      </c>
      <c r="CE51" s="124">
        <f>CC51*100/5</f>
        <v>90.72727272727272</v>
      </c>
      <c r="CF51" s="121"/>
      <c r="CG51" s="235" t="s">
        <v>120</v>
      </c>
      <c r="CH51" s="326">
        <f t="shared" ref="CH51:CH53" si="90">+B51+N51+Z51+AL51+AX51+BJ51+BV51</f>
        <v>489</v>
      </c>
      <c r="CI51" s="217">
        <f t="shared" ref="CI51:CI53" si="91">+C51+O51+AA51+AM51+AY51+BK51+BW51</f>
        <v>157</v>
      </c>
      <c r="CJ51" s="217">
        <f t="shared" ref="CJ51:CJ53" si="92">+D51+P51+AB51+AN51+AZ51+BL51+BX51</f>
        <v>4</v>
      </c>
      <c r="CK51" s="217">
        <f t="shared" ref="CK51:CK53" si="93">+E51+Q51+AC51+AO51+BA51+BM51+BY51</f>
        <v>0</v>
      </c>
      <c r="CL51" s="217">
        <f t="shared" ref="CL51:CL53" si="94">+F51+R51+AD51+AP51+BB51+BN51+BZ51</f>
        <v>0</v>
      </c>
      <c r="CM51" s="217">
        <f t="shared" ref="CM51:CM53" si="95">+G51+S51+AE51+AQ51+BC51+BO51+CA51</f>
        <v>0</v>
      </c>
      <c r="CN51" s="346">
        <f>SUM(CH51:CM51)</f>
        <v>650</v>
      </c>
      <c r="CO51" s="347">
        <f>((CH51*5)+(CI51*4)+(CJ51*3)+(CK51*2)+(CL51*1))/(CH51+CI51+CJ51+CK51+CL51)</f>
        <v>4.7461538461538462</v>
      </c>
      <c r="CP51" s="352" t="s">
        <v>113</v>
      </c>
      <c r="CQ51" s="236">
        <f>CO51*100/5</f>
        <v>94.923076923076934</v>
      </c>
    </row>
    <row r="52" spans="1:95" ht="24">
      <c r="A52" s="157" t="s">
        <v>121</v>
      </c>
      <c r="B52" s="104">
        <f t="shared" ref="B52:G52" si="96">B39</f>
        <v>25</v>
      </c>
      <c r="C52" s="105">
        <f t="shared" si="96"/>
        <v>33</v>
      </c>
      <c r="D52" s="105">
        <f t="shared" si="96"/>
        <v>6</v>
      </c>
      <c r="E52" s="105">
        <f t="shared" si="96"/>
        <v>0</v>
      </c>
      <c r="F52" s="105">
        <f t="shared" si="96"/>
        <v>0</v>
      </c>
      <c r="G52" s="105">
        <f t="shared" si="96"/>
        <v>0</v>
      </c>
      <c r="H52" s="123">
        <f>SUM(B52:G52)</f>
        <v>64</v>
      </c>
      <c r="I52" s="159">
        <f>((B52*5)+(C52*4)+(D52*3)+(E52*2)+(F52*1))/(B52+C52+D52+E52+F52)</f>
        <v>4.296875</v>
      </c>
      <c r="J52" s="160" t="s">
        <v>95</v>
      </c>
      <c r="K52" s="124">
        <f>I52*100/5</f>
        <v>85.9375</v>
      </c>
      <c r="M52" s="157" t="s">
        <v>121</v>
      </c>
      <c r="N52" s="104">
        <f t="shared" ref="N52:S52" si="97">N39</f>
        <v>8</v>
      </c>
      <c r="O52" s="105">
        <f t="shared" si="97"/>
        <v>6</v>
      </c>
      <c r="P52" s="105">
        <f t="shared" si="97"/>
        <v>0</v>
      </c>
      <c r="Q52" s="105">
        <f t="shared" si="97"/>
        <v>0</v>
      </c>
      <c r="R52" s="105">
        <f t="shared" si="97"/>
        <v>0</v>
      </c>
      <c r="S52" s="105">
        <f t="shared" si="97"/>
        <v>0</v>
      </c>
      <c r="T52" s="123">
        <f>SUM(N52:S52)</f>
        <v>14</v>
      </c>
      <c r="U52" s="159">
        <f>((N52*5)+(O52*4)+(P52*3)+(Q52*2)+(R52*1))/(N52+O52+P52+Q52+R52)</f>
        <v>4.5714285714285712</v>
      </c>
      <c r="V52" s="160" t="s">
        <v>95</v>
      </c>
      <c r="W52" s="124">
        <f>U52*100/5</f>
        <v>91.428571428571416</v>
      </c>
      <c r="Y52" s="157" t="s">
        <v>121</v>
      </c>
      <c r="Z52" s="104">
        <f t="shared" ref="Z52:AE52" si="98">Z39</f>
        <v>3</v>
      </c>
      <c r="AA52" s="105">
        <f t="shared" si="98"/>
        <v>5</v>
      </c>
      <c r="AB52" s="105">
        <f t="shared" si="98"/>
        <v>0</v>
      </c>
      <c r="AC52" s="105">
        <f t="shared" si="98"/>
        <v>0</v>
      </c>
      <c r="AD52" s="105">
        <f t="shared" si="98"/>
        <v>0</v>
      </c>
      <c r="AE52" s="105">
        <f t="shared" si="98"/>
        <v>0</v>
      </c>
      <c r="AF52" s="123">
        <f>SUM(Z52:AE52)</f>
        <v>8</v>
      </c>
      <c r="AG52" s="159">
        <f>((Z52*5)+(AA52*4)+(AB52*3)+(AC52*2)+(AD52*1))/(Z52+AA52+AB52+AC52+AD52)</f>
        <v>4.375</v>
      </c>
      <c r="AH52" s="160" t="s">
        <v>95</v>
      </c>
      <c r="AI52" s="124">
        <f>AG52*100/5</f>
        <v>87.5</v>
      </c>
      <c r="AK52" s="157" t="s">
        <v>121</v>
      </c>
      <c r="AL52" s="104">
        <f t="shared" ref="AL52:AQ52" si="99">AL39</f>
        <v>6</v>
      </c>
      <c r="AM52" s="105">
        <f t="shared" si="99"/>
        <v>14</v>
      </c>
      <c r="AN52" s="105">
        <f t="shared" si="99"/>
        <v>0</v>
      </c>
      <c r="AO52" s="105">
        <f t="shared" si="99"/>
        <v>0</v>
      </c>
      <c r="AP52" s="105">
        <f t="shared" si="99"/>
        <v>0</v>
      </c>
      <c r="AQ52" s="105">
        <f t="shared" si="99"/>
        <v>0</v>
      </c>
      <c r="AR52" s="123">
        <f>SUM(AL52:AQ52)</f>
        <v>20</v>
      </c>
      <c r="AS52" s="159">
        <f>((AL52*5)+(AM52*4)+(AN52*3)+(AO52*2)+(AP52*1))/(AL52+AM52+AN52+AO52+AP52)</f>
        <v>4.3</v>
      </c>
      <c r="AT52" s="160" t="s">
        <v>95</v>
      </c>
      <c r="AU52" s="124">
        <f>AS52*100/5</f>
        <v>86</v>
      </c>
      <c r="AW52" s="157" t="s">
        <v>121</v>
      </c>
      <c r="AX52" s="104">
        <f t="shared" ref="AX52:BC52" si="100">AX39</f>
        <v>30</v>
      </c>
      <c r="AY52" s="105">
        <f t="shared" si="100"/>
        <v>8</v>
      </c>
      <c r="AZ52" s="105">
        <f t="shared" si="100"/>
        <v>0</v>
      </c>
      <c r="BA52" s="105">
        <f t="shared" si="100"/>
        <v>0</v>
      </c>
      <c r="BB52" s="105">
        <f t="shared" si="100"/>
        <v>0</v>
      </c>
      <c r="BC52" s="105">
        <f t="shared" si="100"/>
        <v>0</v>
      </c>
      <c r="BD52" s="123">
        <f>SUM(AX52:BC52)</f>
        <v>38</v>
      </c>
      <c r="BE52" s="159">
        <f>((AX52*5)+(AY52*4)+(AZ52*3)+(BA52*2)+(BB52*1))/(AX52+AY52+AZ52+BA52+BB52)</f>
        <v>4.7894736842105265</v>
      </c>
      <c r="BF52" s="160" t="s">
        <v>95</v>
      </c>
      <c r="BG52" s="124">
        <f>BE52*100/5</f>
        <v>95.789473684210535</v>
      </c>
      <c r="BI52" s="157" t="s">
        <v>121</v>
      </c>
      <c r="BJ52" s="104">
        <f t="shared" ref="BJ52:BO52" si="101">BJ39</f>
        <v>60</v>
      </c>
      <c r="BK52" s="105">
        <f t="shared" si="101"/>
        <v>12</v>
      </c>
      <c r="BL52" s="105">
        <f t="shared" si="101"/>
        <v>0</v>
      </c>
      <c r="BM52" s="105">
        <f t="shared" si="101"/>
        <v>0</v>
      </c>
      <c r="BN52" s="105">
        <f t="shared" si="101"/>
        <v>0</v>
      </c>
      <c r="BO52" s="105">
        <f t="shared" si="101"/>
        <v>0</v>
      </c>
      <c r="BP52" s="123">
        <f>SUM(BJ52:BO52)</f>
        <v>72</v>
      </c>
      <c r="BQ52" s="159">
        <f>((BJ52*5)+(BK52*4)+(BL52*3)+(BM52*2)+(BN52*1))/(BJ52+BK52+BL52+BM52+BN52)</f>
        <v>4.833333333333333</v>
      </c>
      <c r="BR52" s="160" t="s">
        <v>95</v>
      </c>
      <c r="BS52" s="124">
        <f>BQ52*100/5</f>
        <v>96.666666666666657</v>
      </c>
      <c r="BT52" s="121"/>
      <c r="BU52" s="157" t="s">
        <v>121</v>
      </c>
      <c r="BV52" s="104">
        <f t="shared" ref="BV52:CA52" si="102">BV39</f>
        <v>13</v>
      </c>
      <c r="BW52" s="105">
        <f t="shared" si="102"/>
        <v>30</v>
      </c>
      <c r="BX52" s="105">
        <f t="shared" si="102"/>
        <v>1</v>
      </c>
      <c r="BY52" s="105">
        <f t="shared" si="102"/>
        <v>0</v>
      </c>
      <c r="BZ52" s="105">
        <f t="shared" si="102"/>
        <v>0</v>
      </c>
      <c r="CA52" s="105">
        <f t="shared" si="102"/>
        <v>0</v>
      </c>
      <c r="CB52" s="123">
        <f>SUM(BV52:CA52)</f>
        <v>44</v>
      </c>
      <c r="CC52" s="159">
        <f>((BV52*5)+(BW52*4)+(BX52*3)+(BY52*2)+(BZ52*1))/(BV52+BW52+BX52+BY52+BZ52)</f>
        <v>4.2727272727272725</v>
      </c>
      <c r="CD52" s="160" t="s">
        <v>95</v>
      </c>
      <c r="CE52" s="124">
        <f>CC52*100/5</f>
        <v>85.454545454545453</v>
      </c>
      <c r="CF52" s="121"/>
      <c r="CG52" s="235" t="s">
        <v>121</v>
      </c>
      <c r="CH52" s="326">
        <f t="shared" si="90"/>
        <v>145</v>
      </c>
      <c r="CI52" s="217">
        <f t="shared" si="91"/>
        <v>108</v>
      </c>
      <c r="CJ52" s="217">
        <f t="shared" si="92"/>
        <v>7</v>
      </c>
      <c r="CK52" s="217">
        <f t="shared" si="93"/>
        <v>0</v>
      </c>
      <c r="CL52" s="217">
        <f t="shared" si="94"/>
        <v>0</v>
      </c>
      <c r="CM52" s="217">
        <f t="shared" si="95"/>
        <v>0</v>
      </c>
      <c r="CN52" s="346">
        <f>SUM(CH52:CM52)</f>
        <v>260</v>
      </c>
      <c r="CO52" s="347">
        <f>((CH52*5)+(CI52*4)+(CJ52*3)+(CK52*2)+(CL52*1))/(CH52+CI52+CJ52+CK52+CL52)</f>
        <v>4.5307692307692307</v>
      </c>
      <c r="CP52" s="352" t="s">
        <v>113</v>
      </c>
      <c r="CQ52" s="236">
        <f>CO52*100/5</f>
        <v>90.615384615384613</v>
      </c>
    </row>
    <row r="53" spans="1:95" ht="24.75" thickBot="1">
      <c r="A53" s="158" t="s">
        <v>122</v>
      </c>
      <c r="B53" s="125">
        <f t="shared" ref="B53:G53" si="103">B45</f>
        <v>78</v>
      </c>
      <c r="C53" s="126">
        <f t="shared" si="103"/>
        <v>48</v>
      </c>
      <c r="D53" s="126">
        <f t="shared" si="103"/>
        <v>2</v>
      </c>
      <c r="E53" s="126">
        <f t="shared" si="103"/>
        <v>0</v>
      </c>
      <c r="F53" s="126">
        <f t="shared" si="103"/>
        <v>0</v>
      </c>
      <c r="G53" s="126">
        <f t="shared" si="103"/>
        <v>0</v>
      </c>
      <c r="H53" s="127">
        <f>SUM(B53:G53)</f>
        <v>128</v>
      </c>
      <c r="I53" s="161">
        <f>((B53*5)+(C53*4)+(D53*3)+(E53*2)+(F53*1))/(B53+C53+D53+E53+F53)</f>
        <v>4.59375</v>
      </c>
      <c r="J53" s="162" t="s">
        <v>95</v>
      </c>
      <c r="K53" s="163">
        <f>I53*100/5</f>
        <v>91.875</v>
      </c>
      <c r="M53" s="158" t="s">
        <v>122</v>
      </c>
      <c r="N53" s="125">
        <f t="shared" ref="N53:S53" si="104">N45</f>
        <v>26</v>
      </c>
      <c r="O53" s="126">
        <f t="shared" si="104"/>
        <v>2</v>
      </c>
      <c r="P53" s="126">
        <f t="shared" si="104"/>
        <v>0</v>
      </c>
      <c r="Q53" s="126">
        <f t="shared" si="104"/>
        <v>0</v>
      </c>
      <c r="R53" s="126">
        <f t="shared" si="104"/>
        <v>0</v>
      </c>
      <c r="S53" s="126">
        <f t="shared" si="104"/>
        <v>0</v>
      </c>
      <c r="T53" s="127">
        <f>SUM(N53:S53)</f>
        <v>28</v>
      </c>
      <c r="U53" s="161">
        <f>((N53*5)+(O53*4)+(P53*3)+(Q53*2)+(R53*1))/(N53+O53+P53+Q53+R53)</f>
        <v>4.9285714285714288</v>
      </c>
      <c r="V53" s="162" t="s">
        <v>95</v>
      </c>
      <c r="W53" s="163">
        <f>U53*100/5</f>
        <v>98.571428571428584</v>
      </c>
      <c r="Y53" s="158" t="s">
        <v>122</v>
      </c>
      <c r="Z53" s="125">
        <f t="shared" ref="Z53:AE53" si="105">Z45</f>
        <v>8</v>
      </c>
      <c r="AA53" s="126">
        <f t="shared" si="105"/>
        <v>8</v>
      </c>
      <c r="AB53" s="126">
        <f t="shared" si="105"/>
        <v>0</v>
      </c>
      <c r="AC53" s="126">
        <f t="shared" si="105"/>
        <v>0</v>
      </c>
      <c r="AD53" s="126">
        <f t="shared" si="105"/>
        <v>0</v>
      </c>
      <c r="AE53" s="126">
        <f t="shared" si="105"/>
        <v>0</v>
      </c>
      <c r="AF53" s="127">
        <f>SUM(Z53:AE53)</f>
        <v>16</v>
      </c>
      <c r="AG53" s="161">
        <f>((Z53*5)+(AA53*4)+(AB53*3)+(AC53*2)+(AD53*1))/(Z53+AA53+AB53+AC53+AD53)</f>
        <v>4.5</v>
      </c>
      <c r="AH53" s="162" t="s">
        <v>95</v>
      </c>
      <c r="AI53" s="163">
        <f>AG53*100/5</f>
        <v>90</v>
      </c>
      <c r="AK53" s="158" t="s">
        <v>122</v>
      </c>
      <c r="AL53" s="125">
        <f t="shared" ref="AL53:AQ53" si="106">AL45</f>
        <v>22</v>
      </c>
      <c r="AM53" s="126">
        <f t="shared" si="106"/>
        <v>18</v>
      </c>
      <c r="AN53" s="126">
        <f t="shared" si="106"/>
        <v>0</v>
      </c>
      <c r="AO53" s="126">
        <f t="shared" si="106"/>
        <v>0</v>
      </c>
      <c r="AP53" s="126">
        <f t="shared" si="106"/>
        <v>0</v>
      </c>
      <c r="AQ53" s="126">
        <f t="shared" si="106"/>
        <v>0</v>
      </c>
      <c r="AR53" s="127">
        <f>SUM(AL53:AQ53)</f>
        <v>40</v>
      </c>
      <c r="AS53" s="161">
        <f>((AL53*5)+(AM53*4)+(AN53*3)+(AO53*2)+(AP53*1))/(AL53+AM53+AN53+AO53+AP53)</f>
        <v>4.55</v>
      </c>
      <c r="AT53" s="162" t="s">
        <v>95</v>
      </c>
      <c r="AU53" s="163">
        <f>AS53*100/5</f>
        <v>91</v>
      </c>
      <c r="AW53" s="158" t="s">
        <v>122</v>
      </c>
      <c r="AX53" s="125">
        <f t="shared" ref="AX53:BC53" si="107">AX45</f>
        <v>68</v>
      </c>
      <c r="AY53" s="126">
        <f t="shared" si="107"/>
        <v>8</v>
      </c>
      <c r="AZ53" s="126">
        <f t="shared" si="107"/>
        <v>0</v>
      </c>
      <c r="BA53" s="126">
        <f t="shared" si="107"/>
        <v>0</v>
      </c>
      <c r="BB53" s="126">
        <f t="shared" si="107"/>
        <v>0</v>
      </c>
      <c r="BC53" s="126">
        <f t="shared" si="107"/>
        <v>0</v>
      </c>
      <c r="BD53" s="127">
        <f>SUM(AX53:BC53)</f>
        <v>76</v>
      </c>
      <c r="BE53" s="161">
        <f>((AX53*5)+(AY53*4)+(AZ53*3)+(BA53*2)+(BB53*1))/(AX53+AY53+AZ53+BA53+BB53)</f>
        <v>4.8947368421052628</v>
      </c>
      <c r="BF53" s="162" t="s">
        <v>95</v>
      </c>
      <c r="BG53" s="163">
        <f>BE53*100/5</f>
        <v>97.89473684210526</v>
      </c>
      <c r="BI53" s="158" t="s">
        <v>122</v>
      </c>
      <c r="BJ53" s="125">
        <f t="shared" ref="BJ53:BO53" si="108">BJ45</f>
        <v>116</v>
      </c>
      <c r="BK53" s="126">
        <f t="shared" si="108"/>
        <v>28</v>
      </c>
      <c r="BL53" s="126">
        <f t="shared" si="108"/>
        <v>0</v>
      </c>
      <c r="BM53" s="126">
        <f t="shared" si="108"/>
        <v>0</v>
      </c>
      <c r="BN53" s="126">
        <f t="shared" si="108"/>
        <v>0</v>
      </c>
      <c r="BO53" s="126">
        <f t="shared" si="108"/>
        <v>0</v>
      </c>
      <c r="BP53" s="127">
        <f>SUM(BJ53:BO53)</f>
        <v>144</v>
      </c>
      <c r="BQ53" s="161">
        <f>((BJ53*5)+(BK53*4)+(BL53*3)+(BM53*2)+(BN53*1))/(BJ53+BK53+BL53+BM53+BN53)</f>
        <v>4.8055555555555554</v>
      </c>
      <c r="BR53" s="162" t="s">
        <v>95</v>
      </c>
      <c r="BS53" s="163">
        <f>BQ53*100/5</f>
        <v>96.111111111111114</v>
      </c>
      <c r="BT53" s="121"/>
      <c r="BU53" s="158" t="s">
        <v>122</v>
      </c>
      <c r="BV53" s="125">
        <f t="shared" ref="BV53:CA53" si="109">BV45</f>
        <v>39</v>
      </c>
      <c r="BW53" s="126">
        <f t="shared" si="109"/>
        <v>44</v>
      </c>
      <c r="BX53" s="126">
        <f t="shared" si="109"/>
        <v>5</v>
      </c>
      <c r="BY53" s="126">
        <f t="shared" si="109"/>
        <v>0</v>
      </c>
      <c r="BZ53" s="126">
        <f t="shared" si="109"/>
        <v>0</v>
      </c>
      <c r="CA53" s="126">
        <f t="shared" si="109"/>
        <v>0</v>
      </c>
      <c r="CB53" s="127">
        <f>SUM(BV53:CA53)</f>
        <v>88</v>
      </c>
      <c r="CC53" s="161">
        <f>((BV53*5)+(BW53*4)+(BX53*3)+(BY53*2)+(BZ53*1))/(BV53+BW53+BX53+BY53+BZ53)</f>
        <v>4.3863636363636367</v>
      </c>
      <c r="CD53" s="162" t="s">
        <v>95</v>
      </c>
      <c r="CE53" s="163">
        <f>CC53*100/5</f>
        <v>87.727272727272734</v>
      </c>
      <c r="CF53" s="121"/>
      <c r="CG53" s="237" t="s">
        <v>122</v>
      </c>
      <c r="CH53" s="326">
        <f t="shared" si="90"/>
        <v>357</v>
      </c>
      <c r="CI53" s="217">
        <f t="shared" si="91"/>
        <v>156</v>
      </c>
      <c r="CJ53" s="217">
        <f t="shared" si="92"/>
        <v>7</v>
      </c>
      <c r="CK53" s="217">
        <f t="shared" si="93"/>
        <v>0</v>
      </c>
      <c r="CL53" s="217">
        <f t="shared" si="94"/>
        <v>0</v>
      </c>
      <c r="CM53" s="217">
        <f t="shared" si="95"/>
        <v>0</v>
      </c>
      <c r="CN53" s="348">
        <f>SUM(CH53:CM53)</f>
        <v>520</v>
      </c>
      <c r="CO53" s="349">
        <f>((CH53*5)+(CI53*4)+(CJ53*3)+(CK53*2)+(CL53*1))/(CH53+CI53+CJ53+CK53+CL53)</f>
        <v>4.6730769230769234</v>
      </c>
      <c r="CP53" s="353" t="s">
        <v>113</v>
      </c>
      <c r="CQ53" s="238">
        <f>CO53*100/5</f>
        <v>93.461538461538467</v>
      </c>
    </row>
    <row r="54" spans="1:95" ht="24" thickBot="1">
      <c r="A54" s="128" t="s">
        <v>192</v>
      </c>
      <c r="B54" s="129">
        <f t="shared" ref="B54:H54" si="110">SUM(B50:B53)</f>
        <v>281</v>
      </c>
      <c r="C54" s="130">
        <f t="shared" si="110"/>
        <v>178</v>
      </c>
      <c r="D54" s="130">
        <f t="shared" si="110"/>
        <v>21</v>
      </c>
      <c r="E54" s="130">
        <f t="shared" si="110"/>
        <v>0</v>
      </c>
      <c r="F54" s="130">
        <f t="shared" si="110"/>
        <v>0</v>
      </c>
      <c r="G54" s="130">
        <f t="shared" si="110"/>
        <v>0</v>
      </c>
      <c r="H54" s="131">
        <f t="shared" si="110"/>
        <v>480</v>
      </c>
      <c r="I54" s="137">
        <f>((B54*5)+(C54*4)+(D54*3)+(E54*2)+(F54*1))/(B54+C54+D54+E54+F54)</f>
        <v>4.541666666666667</v>
      </c>
      <c r="J54" s="94" t="s">
        <v>95</v>
      </c>
      <c r="K54" s="97">
        <f>I54*100/5</f>
        <v>90.833333333333343</v>
      </c>
      <c r="M54" s="128" t="s">
        <v>192</v>
      </c>
      <c r="N54" s="129">
        <f t="shared" ref="N54:T54" si="111">SUM(N50:N53)</f>
        <v>74</v>
      </c>
      <c r="O54" s="130">
        <f t="shared" si="111"/>
        <v>31</v>
      </c>
      <c r="P54" s="130">
        <f t="shared" si="111"/>
        <v>0</v>
      </c>
      <c r="Q54" s="130">
        <f t="shared" si="111"/>
        <v>0</v>
      </c>
      <c r="R54" s="130">
        <f t="shared" si="111"/>
        <v>0</v>
      </c>
      <c r="S54" s="130">
        <f t="shared" si="111"/>
        <v>0</v>
      </c>
      <c r="T54" s="131">
        <f t="shared" si="111"/>
        <v>105</v>
      </c>
      <c r="U54" s="137">
        <f>((N54*5)+(O54*4)+(P54*3)+(Q54*2)+(R54*1))/(N54+O54+P54+Q54+R54)</f>
        <v>4.7047619047619049</v>
      </c>
      <c r="V54" s="94" t="s">
        <v>95</v>
      </c>
      <c r="W54" s="97">
        <f>U54*100/5</f>
        <v>94.095238095238102</v>
      </c>
      <c r="Y54" s="128" t="s">
        <v>192</v>
      </c>
      <c r="Z54" s="129">
        <f t="shared" ref="Z54:AF54" si="112">SUM(Z50:Z53)</f>
        <v>35</v>
      </c>
      <c r="AA54" s="130">
        <f t="shared" si="112"/>
        <v>25</v>
      </c>
      <c r="AB54" s="130">
        <f t="shared" si="112"/>
        <v>0</v>
      </c>
      <c r="AC54" s="130">
        <f t="shared" si="112"/>
        <v>0</v>
      </c>
      <c r="AD54" s="130">
        <f t="shared" si="112"/>
        <v>0</v>
      </c>
      <c r="AE54" s="130">
        <f t="shared" si="112"/>
        <v>0</v>
      </c>
      <c r="AF54" s="131">
        <f t="shared" si="112"/>
        <v>60</v>
      </c>
      <c r="AG54" s="137">
        <f>((Z54*5)+(AA54*4)+(AB54*3)+(AC54*2)+(AD54*1))/(Z54+AA54+AB54+AC54+AD54)</f>
        <v>4.583333333333333</v>
      </c>
      <c r="AH54" s="94" t="s">
        <v>95</v>
      </c>
      <c r="AI54" s="97">
        <f>AG54*100/5</f>
        <v>91.666666666666657</v>
      </c>
      <c r="AK54" s="128" t="s">
        <v>192</v>
      </c>
      <c r="AL54" s="129">
        <f t="shared" ref="AL54:AR54" si="113">SUM(AL50:AL53)</f>
        <v>80</v>
      </c>
      <c r="AM54" s="130">
        <f t="shared" si="113"/>
        <v>70</v>
      </c>
      <c r="AN54" s="130">
        <f t="shared" si="113"/>
        <v>0</v>
      </c>
      <c r="AO54" s="130">
        <f t="shared" si="113"/>
        <v>0</v>
      </c>
      <c r="AP54" s="130">
        <f t="shared" si="113"/>
        <v>0</v>
      </c>
      <c r="AQ54" s="130">
        <f t="shared" si="113"/>
        <v>0</v>
      </c>
      <c r="AR54" s="131">
        <f t="shared" si="113"/>
        <v>150</v>
      </c>
      <c r="AS54" s="137">
        <f>((AL54*5)+(AM54*4)+(AN54*3)+(AO54*2)+(AP54*1))/(AL54+AM54+AN54+AO54+AP54)</f>
        <v>4.5333333333333332</v>
      </c>
      <c r="AT54" s="94" t="s">
        <v>95</v>
      </c>
      <c r="AU54" s="97">
        <f>AS54*100/5</f>
        <v>90.666666666666657</v>
      </c>
      <c r="AW54" s="128" t="s">
        <v>192</v>
      </c>
      <c r="AX54" s="129">
        <f t="shared" ref="AX54:BD54" si="114">SUM(AX50:AX53)</f>
        <v>248</v>
      </c>
      <c r="AY54" s="130">
        <f t="shared" si="114"/>
        <v>36</v>
      </c>
      <c r="AZ54" s="130">
        <f t="shared" si="114"/>
        <v>1</v>
      </c>
      <c r="BA54" s="130">
        <f t="shared" si="114"/>
        <v>0</v>
      </c>
      <c r="BB54" s="130">
        <f t="shared" si="114"/>
        <v>0</v>
      </c>
      <c r="BC54" s="130">
        <f t="shared" si="114"/>
        <v>0</v>
      </c>
      <c r="BD54" s="131">
        <f t="shared" si="114"/>
        <v>285</v>
      </c>
      <c r="BE54" s="137">
        <f>((AX54*5)+(AY54*4)+(AZ54*3)+(BA54*2)+(BB54*1))/(AX54+AY54+AZ54+BA54+BB54)</f>
        <v>4.8666666666666663</v>
      </c>
      <c r="BF54" s="94" t="s">
        <v>95</v>
      </c>
      <c r="BG54" s="97">
        <f>BE54*100/5</f>
        <v>97.333333333333329</v>
      </c>
      <c r="BI54" s="128" t="s">
        <v>192</v>
      </c>
      <c r="BJ54" s="129">
        <f t="shared" ref="BJ54:BP54" si="115">SUM(BJ50:BJ53)</f>
        <v>436</v>
      </c>
      <c r="BK54" s="130">
        <f t="shared" si="115"/>
        <v>104</v>
      </c>
      <c r="BL54" s="130">
        <f t="shared" si="115"/>
        <v>0</v>
      </c>
      <c r="BM54" s="130">
        <f t="shared" si="115"/>
        <v>0</v>
      </c>
      <c r="BN54" s="130">
        <f t="shared" si="115"/>
        <v>0</v>
      </c>
      <c r="BO54" s="130">
        <f t="shared" si="115"/>
        <v>0</v>
      </c>
      <c r="BP54" s="131">
        <f t="shared" si="115"/>
        <v>540</v>
      </c>
      <c r="BQ54" s="137">
        <f>((BJ54*5)+(BK54*4)+(BL54*3)+(BM54*2)+(BN54*1))/(BJ54+BK54+BL54+BM54+BN54)</f>
        <v>4.8074074074074078</v>
      </c>
      <c r="BR54" s="94" t="s">
        <v>95</v>
      </c>
      <c r="BS54" s="97">
        <f>BQ54*100/5</f>
        <v>96.148148148148152</v>
      </c>
      <c r="BT54" s="111"/>
      <c r="BU54" s="128" t="s">
        <v>192</v>
      </c>
      <c r="BV54" s="129">
        <f t="shared" ref="BV54:CB54" si="116">SUM(BV50:BV53)</f>
        <v>141</v>
      </c>
      <c r="BW54" s="130">
        <f t="shared" si="116"/>
        <v>172</v>
      </c>
      <c r="BX54" s="130">
        <f t="shared" si="116"/>
        <v>17</v>
      </c>
      <c r="BY54" s="130">
        <f t="shared" si="116"/>
        <v>0</v>
      </c>
      <c r="BZ54" s="130">
        <f t="shared" si="116"/>
        <v>0</v>
      </c>
      <c r="CA54" s="130">
        <f t="shared" si="116"/>
        <v>0</v>
      </c>
      <c r="CB54" s="131">
        <f t="shared" si="116"/>
        <v>330</v>
      </c>
      <c r="CC54" s="137">
        <f>((BV54*5)+(BW54*4)+(BX54*3)+(BY54*2)+(BZ54*1))/(BV54+BW54+BX54+BY54+BZ54)</f>
        <v>4.375757575757576</v>
      </c>
      <c r="CD54" s="94" t="s">
        <v>95</v>
      </c>
      <c r="CE54" s="97">
        <f>CC54*100/5</f>
        <v>87.51515151515153</v>
      </c>
      <c r="CF54" s="111"/>
      <c r="CG54" s="197" t="s">
        <v>192</v>
      </c>
      <c r="CH54" s="136">
        <f t="shared" ref="CH54:CN54" si="117">SUM(CH50:CH53)</f>
        <v>1295</v>
      </c>
      <c r="CI54" s="115">
        <f t="shared" si="117"/>
        <v>616</v>
      </c>
      <c r="CJ54" s="115">
        <f t="shared" si="117"/>
        <v>39</v>
      </c>
      <c r="CK54" s="115">
        <f t="shared" si="117"/>
        <v>0</v>
      </c>
      <c r="CL54" s="115">
        <f t="shared" si="117"/>
        <v>0</v>
      </c>
      <c r="CM54" s="115">
        <f t="shared" si="117"/>
        <v>0</v>
      </c>
      <c r="CN54" s="115">
        <f t="shared" si="117"/>
        <v>1950</v>
      </c>
      <c r="CO54" s="337">
        <f>((CH54*5)+(CI54*4)+(CJ54*3)+(CK54*2)+(CL54*1))/(CH54+CI54+CJ54+CK54+CL54)</f>
        <v>4.6441025641025639</v>
      </c>
      <c r="CP54" s="207" t="s">
        <v>113</v>
      </c>
      <c r="CQ54" s="341">
        <f>CO54*100/5</f>
        <v>92.882051282051279</v>
      </c>
    </row>
    <row r="57" spans="1:95">
      <c r="CN57" s="187" t="s">
        <v>202</v>
      </c>
    </row>
  </sheetData>
  <mergeCells count="136">
    <mergeCell ref="A48:A49"/>
    <mergeCell ref="B12:F12"/>
    <mergeCell ref="I12:K12"/>
    <mergeCell ref="B48:F48"/>
    <mergeCell ref="G48:G49"/>
    <mergeCell ref="A34:A35"/>
    <mergeCell ref="B34:F34"/>
    <mergeCell ref="H48:H49"/>
    <mergeCell ref="I34:K34"/>
    <mergeCell ref="I48:K48"/>
    <mergeCell ref="H34:H35"/>
    <mergeCell ref="G34:G35"/>
    <mergeCell ref="M1:W1"/>
    <mergeCell ref="M2:W2"/>
    <mergeCell ref="M12:M13"/>
    <mergeCell ref="N12:R12"/>
    <mergeCell ref="S12:S13"/>
    <mergeCell ref="T12:T13"/>
    <mergeCell ref="U12:W12"/>
    <mergeCell ref="A1:K1"/>
    <mergeCell ref="A2:K2"/>
    <mergeCell ref="G12:G13"/>
    <mergeCell ref="H12:H13"/>
    <mergeCell ref="A12:A13"/>
    <mergeCell ref="U34:W34"/>
    <mergeCell ref="M48:M49"/>
    <mergeCell ref="N48:R48"/>
    <mergeCell ref="S48:S49"/>
    <mergeCell ref="T48:T49"/>
    <mergeCell ref="U48:W48"/>
    <mergeCell ref="M34:M35"/>
    <mergeCell ref="N34:R34"/>
    <mergeCell ref="S34:S35"/>
    <mergeCell ref="T34:T35"/>
    <mergeCell ref="AK1:AU1"/>
    <mergeCell ref="AK2:AU2"/>
    <mergeCell ref="AK12:AK13"/>
    <mergeCell ref="AL12:AP12"/>
    <mergeCell ref="AQ12:AQ13"/>
    <mergeCell ref="AR12:AR13"/>
    <mergeCell ref="AS12:AU12"/>
    <mergeCell ref="AG34:AI34"/>
    <mergeCell ref="Y48:Y49"/>
    <mergeCell ref="Z48:AD48"/>
    <mergeCell ref="AE48:AE49"/>
    <mergeCell ref="AF48:AF49"/>
    <mergeCell ref="AG48:AI48"/>
    <mergeCell ref="Y34:Y35"/>
    <mergeCell ref="Z34:AD34"/>
    <mergeCell ref="AE34:AE35"/>
    <mergeCell ref="AF34:AF35"/>
    <mergeCell ref="Y1:AI1"/>
    <mergeCell ref="Y2:AI2"/>
    <mergeCell ref="Y12:Y13"/>
    <mergeCell ref="Z12:AD12"/>
    <mergeCell ref="AE12:AE13"/>
    <mergeCell ref="AF12:AF13"/>
    <mergeCell ref="AG12:AI12"/>
    <mergeCell ref="AS34:AU34"/>
    <mergeCell ref="AK48:AK49"/>
    <mergeCell ref="AL48:AP48"/>
    <mergeCell ref="AQ48:AQ49"/>
    <mergeCell ref="AR48:AR49"/>
    <mergeCell ref="AS48:AU48"/>
    <mergeCell ref="AK34:AK35"/>
    <mergeCell ref="AL34:AP34"/>
    <mergeCell ref="AQ34:AQ35"/>
    <mergeCell ref="AR34:AR35"/>
    <mergeCell ref="BI1:BS1"/>
    <mergeCell ref="BI2:BS2"/>
    <mergeCell ref="BI12:BI13"/>
    <mergeCell ref="BJ12:BN12"/>
    <mergeCell ref="BO12:BO13"/>
    <mergeCell ref="BP12:BP13"/>
    <mergeCell ref="BQ12:BS12"/>
    <mergeCell ref="BE34:BG34"/>
    <mergeCell ref="AW48:AW49"/>
    <mergeCell ref="AX48:BB48"/>
    <mergeCell ref="BC48:BC49"/>
    <mergeCell ref="BD48:BD49"/>
    <mergeCell ref="BE48:BG48"/>
    <mergeCell ref="AW34:AW35"/>
    <mergeCell ref="AX34:BB34"/>
    <mergeCell ref="BC34:BC35"/>
    <mergeCell ref="BD34:BD35"/>
    <mergeCell ref="AW1:BG1"/>
    <mergeCell ref="AW2:BG2"/>
    <mergeCell ref="AW12:AW13"/>
    <mergeCell ref="AX12:BB12"/>
    <mergeCell ref="BC12:BC13"/>
    <mergeCell ref="BD12:BD13"/>
    <mergeCell ref="BE12:BG12"/>
    <mergeCell ref="BQ34:BS34"/>
    <mergeCell ref="BI48:BI49"/>
    <mergeCell ref="BJ48:BN48"/>
    <mergeCell ref="BO48:BO49"/>
    <mergeCell ref="BP48:BP49"/>
    <mergeCell ref="BQ48:BS48"/>
    <mergeCell ref="BI34:BI35"/>
    <mergeCell ref="BJ34:BN34"/>
    <mergeCell ref="BO34:BO35"/>
    <mergeCell ref="BP34:BP35"/>
    <mergeCell ref="BU48:BU49"/>
    <mergeCell ref="BV48:BZ48"/>
    <mergeCell ref="CA48:CA49"/>
    <mergeCell ref="CB48:CB49"/>
    <mergeCell ref="CC48:CE48"/>
    <mergeCell ref="CG1:CQ1"/>
    <mergeCell ref="CG2:CQ2"/>
    <mergeCell ref="CG12:CG13"/>
    <mergeCell ref="CH12:CL12"/>
    <mergeCell ref="CM12:CM13"/>
    <mergeCell ref="CN12:CN13"/>
    <mergeCell ref="CO12:CQ12"/>
    <mergeCell ref="CO34:CQ34"/>
    <mergeCell ref="CG48:CG49"/>
    <mergeCell ref="CH48:CL48"/>
    <mergeCell ref="CM48:CM49"/>
    <mergeCell ref="CN48:CN49"/>
    <mergeCell ref="CO48:CQ48"/>
    <mergeCell ref="CG34:CG35"/>
    <mergeCell ref="CH34:CL34"/>
    <mergeCell ref="CM34:CM35"/>
    <mergeCell ref="CN34:CN35"/>
    <mergeCell ref="BU1:CE1"/>
    <mergeCell ref="BU2:CE2"/>
    <mergeCell ref="BU12:BU13"/>
    <mergeCell ref="BV12:BZ12"/>
    <mergeCell ref="CA12:CA13"/>
    <mergeCell ref="CB12:CB13"/>
    <mergeCell ref="CC12:CE12"/>
    <mergeCell ref="BU34:BU35"/>
    <mergeCell ref="BV34:BZ34"/>
    <mergeCell ref="CA34:CA35"/>
    <mergeCell ref="CB34:CB35"/>
    <mergeCell ref="CC34:CE34"/>
  </mergeCells>
  <phoneticPr fontId="4" type="noConversion"/>
  <printOptions horizontalCentered="1"/>
  <pageMargins left="0.15748031496062992" right="0.15748031496062992" top="0.51181102362204722" bottom="0.27559055118110237" header="0.27559055118110237" footer="0.19685039370078741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CQ64"/>
  <sheetViews>
    <sheetView topLeftCell="BV58" zoomScaleSheetLayoutView="100" workbookViewId="0">
      <selection activeCell="CP3" sqref="CP1:CP1048576"/>
    </sheetView>
  </sheetViews>
  <sheetFormatPr defaultRowHeight="21.75"/>
  <cols>
    <col min="1" max="1" width="45.140625" style="78" customWidth="1"/>
    <col min="2" max="6" width="4" style="72" customWidth="1"/>
    <col min="7" max="7" width="6" style="72" customWidth="1"/>
    <col min="8" max="8" width="5.140625" style="72" customWidth="1"/>
    <col min="9" max="9" width="7.5703125" style="72" customWidth="1"/>
    <col min="10" max="10" width="12.42578125" style="72" customWidth="1"/>
    <col min="11" max="11" width="10.7109375" style="72" customWidth="1"/>
    <col min="12" max="12" width="2.42578125" style="69" customWidth="1"/>
    <col min="13" max="13" width="45.140625" style="78" customWidth="1"/>
    <col min="14" max="14" width="4.140625" style="72" customWidth="1"/>
    <col min="15" max="15" width="4.7109375" style="72" customWidth="1"/>
    <col min="16" max="16" width="3.85546875" style="72" customWidth="1"/>
    <col min="17" max="17" width="4.28515625" style="72" customWidth="1"/>
    <col min="18" max="18" width="4.140625" style="72" customWidth="1"/>
    <col min="19" max="19" width="5.5703125" style="72" customWidth="1"/>
    <col min="20" max="20" width="5" style="72" customWidth="1"/>
    <col min="21" max="21" width="7" style="72" customWidth="1"/>
    <col min="22" max="22" width="9.28515625" style="72" customWidth="1"/>
    <col min="23" max="23" width="10.85546875" style="72" customWidth="1"/>
    <col min="24" max="24" width="2.140625" style="69" customWidth="1"/>
    <col min="25" max="25" width="45.140625" style="78" customWidth="1"/>
    <col min="26" max="26" width="4.140625" style="72" customWidth="1"/>
    <col min="27" max="27" width="3.7109375" style="72" customWidth="1"/>
    <col min="28" max="28" width="3.85546875" style="72" customWidth="1"/>
    <col min="29" max="29" width="4.28515625" style="72" customWidth="1"/>
    <col min="30" max="30" width="4.140625" style="72" customWidth="1"/>
    <col min="31" max="31" width="6.5703125" style="72" customWidth="1"/>
    <col min="32" max="32" width="5" style="72" customWidth="1"/>
    <col min="33" max="33" width="7" style="72" customWidth="1"/>
    <col min="34" max="34" width="10.28515625" style="72" customWidth="1"/>
    <col min="35" max="35" width="10.85546875" style="72" customWidth="1"/>
    <col min="36" max="36" width="2" style="69" customWidth="1"/>
    <col min="37" max="37" width="45.140625" style="78" customWidth="1"/>
    <col min="38" max="38" width="4.140625" style="72" customWidth="1"/>
    <col min="39" max="39" width="4.5703125" style="72" customWidth="1"/>
    <col min="40" max="40" width="3.85546875" style="72" customWidth="1"/>
    <col min="41" max="41" width="4.28515625" style="72" customWidth="1"/>
    <col min="42" max="42" width="4.140625" style="72" customWidth="1"/>
    <col min="43" max="43" width="6.5703125" style="72" customWidth="1"/>
    <col min="44" max="44" width="5" style="72" customWidth="1"/>
    <col min="45" max="45" width="7.42578125" style="72" customWidth="1"/>
    <col min="46" max="46" width="10.5703125" style="72" customWidth="1"/>
    <col min="47" max="47" width="8.85546875" style="72" customWidth="1"/>
    <col min="48" max="48" width="2.5703125" style="69" customWidth="1"/>
    <col min="49" max="49" width="45.140625" style="78" customWidth="1"/>
    <col min="50" max="50" width="4.140625" style="72" customWidth="1"/>
    <col min="51" max="51" width="4.28515625" style="72" customWidth="1"/>
    <col min="52" max="52" width="3.85546875" style="72" customWidth="1"/>
    <col min="53" max="53" width="4.28515625" style="72" customWidth="1"/>
    <col min="54" max="54" width="4.140625" style="72" customWidth="1"/>
    <col min="55" max="55" width="5.5703125" style="72" customWidth="1"/>
    <col min="56" max="56" width="5" style="72" customWidth="1"/>
    <col min="57" max="57" width="7" style="72" customWidth="1"/>
    <col min="58" max="58" width="9.28515625" style="72" customWidth="1"/>
    <col min="59" max="59" width="10.85546875" style="72" customWidth="1"/>
    <col min="60" max="60" width="2.140625" style="69" customWidth="1"/>
    <col min="61" max="61" width="45.140625" style="78" customWidth="1"/>
    <col min="62" max="62" width="4.140625" style="72" customWidth="1"/>
    <col min="63" max="63" width="4.28515625" style="72" customWidth="1"/>
    <col min="64" max="64" width="3.85546875" style="72" customWidth="1"/>
    <col min="65" max="65" width="4.28515625" style="72" customWidth="1"/>
    <col min="66" max="66" width="4.140625" style="72" customWidth="1"/>
    <col min="67" max="67" width="5.5703125" style="72" customWidth="1"/>
    <col min="68" max="68" width="5" style="72" customWidth="1"/>
    <col min="69" max="69" width="7" style="72" customWidth="1"/>
    <col min="70" max="70" width="9.28515625" style="72" customWidth="1"/>
    <col min="71" max="71" width="10.85546875" style="72" customWidth="1"/>
    <col min="72" max="72" width="2.7109375" style="73" customWidth="1"/>
    <col min="73" max="73" width="45.140625" style="78" customWidth="1"/>
    <col min="74" max="74" width="4.140625" style="72" customWidth="1"/>
    <col min="75" max="75" width="3.7109375" style="72" customWidth="1"/>
    <col min="76" max="76" width="3.85546875" style="72" customWidth="1"/>
    <col min="77" max="77" width="4.28515625" style="72" customWidth="1"/>
    <col min="78" max="78" width="4.140625" style="72" customWidth="1"/>
    <col min="79" max="79" width="5.5703125" style="72" customWidth="1"/>
    <col min="80" max="80" width="5" style="72" customWidth="1"/>
    <col min="81" max="81" width="7" style="72" customWidth="1"/>
    <col min="82" max="82" width="9.28515625" style="72" customWidth="1"/>
    <col min="83" max="83" width="10.85546875" style="72" customWidth="1"/>
    <col min="84" max="84" width="3" style="73" customWidth="1"/>
    <col min="85" max="85" width="47.85546875" style="187" customWidth="1"/>
    <col min="86" max="90" width="4.28515625" style="187" customWidth="1"/>
    <col min="91" max="91" width="5.85546875" style="187" customWidth="1"/>
    <col min="92" max="92" width="5.140625" style="187" customWidth="1"/>
    <col min="93" max="93" width="7.7109375" style="187" customWidth="1"/>
    <col min="94" max="94" width="10" style="72" customWidth="1"/>
    <col min="95" max="95" width="9.42578125" style="72" customWidth="1"/>
    <col min="96" max="16384" width="9.140625" style="69"/>
  </cols>
  <sheetData>
    <row r="1" spans="1:95">
      <c r="A1" s="404" t="s">
        <v>195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M1" s="404" t="s">
        <v>195</v>
      </c>
      <c r="N1" s="404"/>
      <c r="O1" s="404"/>
      <c r="P1" s="404"/>
      <c r="Q1" s="404"/>
      <c r="R1" s="404"/>
      <c r="S1" s="404"/>
      <c r="T1" s="404"/>
      <c r="U1" s="404"/>
      <c r="V1" s="404"/>
      <c r="W1" s="404"/>
      <c r="Y1" s="404" t="s">
        <v>195</v>
      </c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K1" s="404" t="s">
        <v>195</v>
      </c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W1" s="404" t="s">
        <v>195</v>
      </c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I1" s="404" t="s">
        <v>195</v>
      </c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70"/>
      <c r="BU1" s="404" t="s">
        <v>195</v>
      </c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70"/>
      <c r="CG1" s="404" t="s">
        <v>195</v>
      </c>
      <c r="CH1" s="404"/>
      <c r="CI1" s="404"/>
      <c r="CJ1" s="404"/>
      <c r="CK1" s="404"/>
      <c r="CL1" s="404"/>
      <c r="CM1" s="404"/>
      <c r="CN1" s="404"/>
      <c r="CO1" s="404"/>
      <c r="CP1" s="404"/>
      <c r="CQ1" s="404"/>
    </row>
    <row r="2" spans="1:95">
      <c r="A2" s="404" t="s">
        <v>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M2" s="404" t="s">
        <v>0</v>
      </c>
      <c r="N2" s="404"/>
      <c r="O2" s="404"/>
      <c r="P2" s="404"/>
      <c r="Q2" s="404"/>
      <c r="R2" s="404"/>
      <c r="S2" s="404"/>
      <c r="T2" s="404"/>
      <c r="U2" s="404"/>
      <c r="V2" s="404"/>
      <c r="W2" s="404"/>
      <c r="Y2" s="404" t="s">
        <v>0</v>
      </c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K2" s="404" t="s">
        <v>0</v>
      </c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W2" s="404" t="s">
        <v>0</v>
      </c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I2" s="404" t="s">
        <v>0</v>
      </c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70"/>
      <c r="BU2" s="404" t="s">
        <v>0</v>
      </c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70"/>
      <c r="CG2" s="404" t="s">
        <v>0</v>
      </c>
      <c r="CH2" s="404"/>
      <c r="CI2" s="404"/>
      <c r="CJ2" s="404"/>
      <c r="CK2" s="404"/>
      <c r="CL2" s="404"/>
      <c r="CM2" s="404"/>
      <c r="CN2" s="404"/>
      <c r="CO2" s="404"/>
      <c r="CP2" s="404"/>
      <c r="CQ2" s="404"/>
    </row>
    <row r="3" spans="1:95">
      <c r="A3" s="71" t="s">
        <v>197</v>
      </c>
      <c r="M3" s="71" t="s">
        <v>177</v>
      </c>
      <c r="Y3" s="71" t="s">
        <v>177</v>
      </c>
      <c r="AK3" s="71" t="s">
        <v>177</v>
      </c>
      <c r="AW3" s="71" t="s">
        <v>177</v>
      </c>
      <c r="BI3" s="71" t="s">
        <v>177</v>
      </c>
      <c r="BU3" s="71" t="s">
        <v>177</v>
      </c>
      <c r="CG3" s="71" t="s">
        <v>177</v>
      </c>
      <c r="CH3" s="78"/>
      <c r="CI3" s="78"/>
      <c r="CJ3" s="78"/>
      <c r="CK3" s="78"/>
      <c r="CL3" s="78"/>
      <c r="CM3" s="78"/>
      <c r="CN3" s="78"/>
      <c r="CO3" s="78"/>
      <c r="CP3" s="78"/>
      <c r="CQ3" s="78"/>
    </row>
    <row r="4" spans="1:95" ht="28.5" customHeight="1">
      <c r="A4" s="204" t="s">
        <v>203</v>
      </c>
      <c r="B4" s="74"/>
      <c r="D4" s="75"/>
      <c r="E4" s="75"/>
      <c r="F4" s="75"/>
      <c r="G4" s="75"/>
      <c r="H4" s="75"/>
      <c r="I4" s="75"/>
      <c r="J4" s="76"/>
      <c r="M4" s="71" t="s">
        <v>207</v>
      </c>
      <c r="N4" s="74"/>
      <c r="P4" s="75"/>
      <c r="Q4" s="75"/>
      <c r="R4" s="75"/>
      <c r="S4" s="75"/>
      <c r="T4" s="75"/>
      <c r="U4" s="75"/>
      <c r="V4" s="76"/>
      <c r="Y4" s="71" t="s">
        <v>226</v>
      </c>
      <c r="Z4" s="74"/>
      <c r="AB4" s="75"/>
      <c r="AC4" s="75"/>
      <c r="AD4" s="75"/>
      <c r="AE4" s="75"/>
      <c r="AF4" s="75"/>
      <c r="AG4" s="75"/>
      <c r="AH4" s="76"/>
      <c r="AK4" s="71" t="s">
        <v>231</v>
      </c>
      <c r="AL4" s="74"/>
      <c r="AN4" s="75"/>
      <c r="AO4" s="75"/>
      <c r="AP4" s="75"/>
      <c r="AQ4" s="75"/>
      <c r="AR4" s="75"/>
      <c r="AS4" s="75"/>
      <c r="AT4" s="76"/>
      <c r="AW4" s="71" t="s">
        <v>235</v>
      </c>
      <c r="AX4" s="74"/>
      <c r="AZ4" s="75"/>
      <c r="BA4" s="75"/>
      <c r="BB4" s="75"/>
      <c r="BC4" s="75"/>
      <c r="BD4" s="75"/>
      <c r="BE4" s="75"/>
      <c r="BF4" s="76"/>
      <c r="BI4" s="71" t="s">
        <v>238</v>
      </c>
      <c r="BJ4" s="74"/>
      <c r="BL4" s="75"/>
      <c r="BM4" s="75"/>
      <c r="BN4" s="75"/>
      <c r="BO4" s="75"/>
      <c r="BP4" s="75"/>
      <c r="BQ4" s="75"/>
      <c r="BR4" s="76"/>
      <c r="BU4" s="71" t="s">
        <v>239</v>
      </c>
      <c r="BV4" s="74"/>
      <c r="BX4" s="75"/>
      <c r="BY4" s="75"/>
      <c r="BZ4" s="75"/>
      <c r="CA4" s="75"/>
      <c r="CB4" s="75"/>
      <c r="CC4" s="75"/>
      <c r="CD4" s="76"/>
      <c r="CG4" s="71" t="s">
        <v>242</v>
      </c>
      <c r="CH4" s="77"/>
      <c r="CI4" s="78"/>
      <c r="CJ4" s="202"/>
      <c r="CK4" s="202"/>
      <c r="CL4" s="202"/>
      <c r="CM4" s="202"/>
      <c r="CN4" s="202"/>
      <c r="CO4" s="202"/>
      <c r="CP4" s="203"/>
      <c r="CQ4" s="78"/>
    </row>
    <row r="5" spans="1:95">
      <c r="A5" s="77" t="s">
        <v>179</v>
      </c>
      <c r="M5" s="71" t="s">
        <v>210</v>
      </c>
      <c r="Y5" s="71" t="s">
        <v>225</v>
      </c>
      <c r="AK5" s="71" t="s">
        <v>233</v>
      </c>
      <c r="AW5" s="204" t="s">
        <v>236</v>
      </c>
      <c r="BI5" s="71" t="s">
        <v>259</v>
      </c>
      <c r="BU5" s="71" t="s">
        <v>241</v>
      </c>
      <c r="CG5" s="71" t="s">
        <v>258</v>
      </c>
      <c r="CH5" s="78"/>
      <c r="CI5" s="78"/>
      <c r="CJ5" s="78"/>
      <c r="CK5" s="78"/>
      <c r="CL5" s="78"/>
      <c r="CM5" s="78"/>
      <c r="CN5" s="78"/>
      <c r="CO5" s="78"/>
      <c r="CP5" s="78"/>
      <c r="CQ5" s="78"/>
    </row>
    <row r="6" spans="1:95">
      <c r="A6" s="77" t="s">
        <v>179</v>
      </c>
      <c r="M6" s="77" t="s">
        <v>179</v>
      </c>
      <c r="Y6" s="77" t="s">
        <v>179</v>
      </c>
      <c r="AK6" s="77" t="s">
        <v>179</v>
      </c>
      <c r="AW6" s="77" t="s">
        <v>179</v>
      </c>
      <c r="BI6" s="77" t="s">
        <v>179</v>
      </c>
      <c r="BU6" s="77" t="s">
        <v>179</v>
      </c>
      <c r="CG6" s="77" t="s">
        <v>179</v>
      </c>
      <c r="CH6" s="78"/>
      <c r="CI6" s="78"/>
      <c r="CJ6" s="78"/>
      <c r="CK6" s="78"/>
      <c r="CL6" s="78"/>
      <c r="CM6" s="78"/>
      <c r="CN6" s="78"/>
      <c r="CO6" s="78"/>
      <c r="CP6" s="78"/>
      <c r="CQ6" s="78"/>
    </row>
    <row r="7" spans="1:95" ht="7.5" customHeight="1"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</row>
    <row r="8" spans="1:95">
      <c r="A8" s="77" t="s">
        <v>125</v>
      </c>
      <c r="M8" s="77" t="s">
        <v>125</v>
      </c>
      <c r="Y8" s="77" t="s">
        <v>125</v>
      </c>
      <c r="AK8" s="77" t="s">
        <v>125</v>
      </c>
      <c r="AW8" s="77" t="s">
        <v>125</v>
      </c>
      <c r="BI8" s="77" t="s">
        <v>125</v>
      </c>
      <c r="BU8" s="77" t="s">
        <v>125</v>
      </c>
      <c r="CG8" s="77" t="s">
        <v>125</v>
      </c>
      <c r="CH8" s="78"/>
      <c r="CI8" s="78"/>
      <c r="CJ8" s="78"/>
      <c r="CK8" s="78"/>
      <c r="CL8" s="78"/>
      <c r="CM8" s="78"/>
      <c r="CN8" s="78"/>
      <c r="CO8" s="78"/>
      <c r="CP8" s="78"/>
      <c r="CQ8" s="78"/>
    </row>
    <row r="9" spans="1:95">
      <c r="A9" s="77" t="s">
        <v>127</v>
      </c>
      <c r="M9" s="77" t="s">
        <v>127</v>
      </c>
      <c r="Y9" s="77" t="s">
        <v>127</v>
      </c>
      <c r="AK9" s="77" t="s">
        <v>127</v>
      </c>
      <c r="AW9" s="77" t="s">
        <v>127</v>
      </c>
      <c r="BI9" s="77" t="s">
        <v>127</v>
      </c>
      <c r="BU9" s="77" t="s">
        <v>127</v>
      </c>
      <c r="CG9" s="77" t="s">
        <v>127</v>
      </c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5">
      <c r="A10" s="78" t="s">
        <v>126</v>
      </c>
      <c r="M10" s="78" t="s">
        <v>126</v>
      </c>
      <c r="Y10" s="78" t="s">
        <v>126</v>
      </c>
      <c r="AK10" s="78" t="s">
        <v>126</v>
      </c>
      <c r="AW10" s="78" t="s">
        <v>126</v>
      </c>
      <c r="BI10" s="78" t="s">
        <v>126</v>
      </c>
      <c r="BU10" s="78" t="s">
        <v>126</v>
      </c>
      <c r="CG10" s="78" t="s">
        <v>126</v>
      </c>
      <c r="CH10" s="78"/>
      <c r="CI10" s="78"/>
      <c r="CJ10" s="78"/>
      <c r="CK10" s="78"/>
      <c r="CL10" s="78"/>
      <c r="CM10" s="78"/>
      <c r="CN10" s="78"/>
      <c r="CO10" s="78"/>
      <c r="CP10" s="78"/>
      <c r="CQ10" s="78"/>
    </row>
    <row r="11" spans="1:95" ht="9" customHeight="1" thickBot="1"/>
    <row r="12" spans="1:95" ht="25.5" customHeight="1">
      <c r="A12" s="390" t="s">
        <v>86</v>
      </c>
      <c r="B12" s="392" t="s">
        <v>85</v>
      </c>
      <c r="C12" s="393"/>
      <c r="D12" s="393"/>
      <c r="E12" s="393"/>
      <c r="F12" s="394"/>
      <c r="G12" s="395" t="s">
        <v>81</v>
      </c>
      <c r="H12" s="397" t="s">
        <v>2</v>
      </c>
      <c r="I12" s="399" t="s">
        <v>5</v>
      </c>
      <c r="J12" s="400"/>
      <c r="K12" s="401"/>
      <c r="M12" s="390" t="s">
        <v>86</v>
      </c>
      <c r="N12" s="392" t="s">
        <v>85</v>
      </c>
      <c r="O12" s="393"/>
      <c r="P12" s="393"/>
      <c r="Q12" s="393"/>
      <c r="R12" s="394"/>
      <c r="S12" s="395" t="s">
        <v>81</v>
      </c>
      <c r="T12" s="397" t="s">
        <v>2</v>
      </c>
      <c r="U12" s="399" t="s">
        <v>5</v>
      </c>
      <c r="V12" s="400"/>
      <c r="W12" s="401"/>
      <c r="Y12" s="390" t="s">
        <v>86</v>
      </c>
      <c r="Z12" s="392" t="s">
        <v>85</v>
      </c>
      <c r="AA12" s="393"/>
      <c r="AB12" s="393"/>
      <c r="AC12" s="393"/>
      <c r="AD12" s="394"/>
      <c r="AE12" s="395" t="s">
        <v>81</v>
      </c>
      <c r="AF12" s="397" t="s">
        <v>2</v>
      </c>
      <c r="AG12" s="399" t="s">
        <v>5</v>
      </c>
      <c r="AH12" s="400"/>
      <c r="AI12" s="401"/>
      <c r="AK12" s="390" t="s">
        <v>86</v>
      </c>
      <c r="AL12" s="392" t="s">
        <v>85</v>
      </c>
      <c r="AM12" s="393"/>
      <c r="AN12" s="393"/>
      <c r="AO12" s="393"/>
      <c r="AP12" s="394"/>
      <c r="AQ12" s="395" t="s">
        <v>81</v>
      </c>
      <c r="AR12" s="397" t="s">
        <v>2</v>
      </c>
      <c r="AS12" s="399" t="s">
        <v>5</v>
      </c>
      <c r="AT12" s="400"/>
      <c r="AU12" s="401"/>
      <c r="AW12" s="390" t="s">
        <v>86</v>
      </c>
      <c r="AX12" s="392" t="s">
        <v>85</v>
      </c>
      <c r="AY12" s="393"/>
      <c r="AZ12" s="393"/>
      <c r="BA12" s="393"/>
      <c r="BB12" s="394"/>
      <c r="BC12" s="395" t="s">
        <v>81</v>
      </c>
      <c r="BD12" s="397" t="s">
        <v>2</v>
      </c>
      <c r="BE12" s="399" t="s">
        <v>5</v>
      </c>
      <c r="BF12" s="400"/>
      <c r="BG12" s="401"/>
      <c r="BI12" s="390" t="s">
        <v>86</v>
      </c>
      <c r="BJ12" s="392" t="s">
        <v>85</v>
      </c>
      <c r="BK12" s="393"/>
      <c r="BL12" s="393"/>
      <c r="BM12" s="393"/>
      <c r="BN12" s="394"/>
      <c r="BO12" s="395" t="s">
        <v>81</v>
      </c>
      <c r="BP12" s="397" t="s">
        <v>2</v>
      </c>
      <c r="BQ12" s="399" t="s">
        <v>5</v>
      </c>
      <c r="BR12" s="400"/>
      <c r="BS12" s="401"/>
      <c r="BT12" s="79"/>
      <c r="BU12" s="390" t="s">
        <v>86</v>
      </c>
      <c r="BV12" s="392" t="s">
        <v>85</v>
      </c>
      <c r="BW12" s="393"/>
      <c r="BX12" s="393"/>
      <c r="BY12" s="393"/>
      <c r="BZ12" s="394"/>
      <c r="CA12" s="395" t="s">
        <v>81</v>
      </c>
      <c r="CB12" s="397" t="s">
        <v>2</v>
      </c>
      <c r="CC12" s="399" t="s">
        <v>5</v>
      </c>
      <c r="CD12" s="400"/>
      <c r="CE12" s="401"/>
      <c r="CF12" s="79"/>
      <c r="CG12" s="405" t="s">
        <v>80</v>
      </c>
      <c r="CH12" s="407" t="s">
        <v>1</v>
      </c>
      <c r="CI12" s="408"/>
      <c r="CJ12" s="408"/>
      <c r="CK12" s="408"/>
      <c r="CL12" s="408"/>
      <c r="CM12" s="409" t="s">
        <v>81</v>
      </c>
      <c r="CN12" s="411" t="s">
        <v>2</v>
      </c>
      <c r="CO12" s="413" t="s">
        <v>5</v>
      </c>
      <c r="CP12" s="413"/>
      <c r="CQ12" s="414"/>
    </row>
    <row r="13" spans="1:95" ht="25.5" customHeight="1" thickBot="1">
      <c r="A13" s="391"/>
      <c r="B13" s="80">
        <v>5</v>
      </c>
      <c r="C13" s="81">
        <v>4</v>
      </c>
      <c r="D13" s="81">
        <v>3</v>
      </c>
      <c r="E13" s="81">
        <v>2</v>
      </c>
      <c r="F13" s="81">
        <v>1</v>
      </c>
      <c r="G13" s="396"/>
      <c r="H13" s="398"/>
      <c r="I13" s="82" t="s">
        <v>47</v>
      </c>
      <c r="J13" s="83" t="s">
        <v>49</v>
      </c>
      <c r="K13" s="84" t="s">
        <v>48</v>
      </c>
      <c r="M13" s="391"/>
      <c r="N13" s="80">
        <v>5</v>
      </c>
      <c r="O13" s="81">
        <v>4</v>
      </c>
      <c r="P13" s="81">
        <v>3</v>
      </c>
      <c r="Q13" s="81">
        <v>2</v>
      </c>
      <c r="R13" s="81">
        <v>1</v>
      </c>
      <c r="S13" s="396"/>
      <c r="T13" s="398"/>
      <c r="U13" s="82" t="s">
        <v>47</v>
      </c>
      <c r="V13" s="83" t="s">
        <v>49</v>
      </c>
      <c r="W13" s="84" t="s">
        <v>48</v>
      </c>
      <c r="Y13" s="391"/>
      <c r="Z13" s="80">
        <v>5</v>
      </c>
      <c r="AA13" s="81">
        <v>4</v>
      </c>
      <c r="AB13" s="81">
        <v>3</v>
      </c>
      <c r="AC13" s="81">
        <v>2</v>
      </c>
      <c r="AD13" s="81">
        <v>1</v>
      </c>
      <c r="AE13" s="396"/>
      <c r="AF13" s="398"/>
      <c r="AG13" s="82" t="s">
        <v>47</v>
      </c>
      <c r="AH13" s="83" t="s">
        <v>49</v>
      </c>
      <c r="AI13" s="84" t="s">
        <v>48</v>
      </c>
      <c r="AK13" s="391"/>
      <c r="AL13" s="80">
        <v>5</v>
      </c>
      <c r="AM13" s="81">
        <v>4</v>
      </c>
      <c r="AN13" s="81">
        <v>3</v>
      </c>
      <c r="AO13" s="81">
        <v>2</v>
      </c>
      <c r="AP13" s="81">
        <v>1</v>
      </c>
      <c r="AQ13" s="396"/>
      <c r="AR13" s="398"/>
      <c r="AS13" s="82" t="s">
        <v>47</v>
      </c>
      <c r="AT13" s="83" t="s">
        <v>49</v>
      </c>
      <c r="AU13" s="84" t="s">
        <v>48</v>
      </c>
      <c r="AW13" s="391"/>
      <c r="AX13" s="80">
        <v>5</v>
      </c>
      <c r="AY13" s="81">
        <v>4</v>
      </c>
      <c r="AZ13" s="81">
        <v>3</v>
      </c>
      <c r="BA13" s="81">
        <v>2</v>
      </c>
      <c r="BB13" s="81">
        <v>1</v>
      </c>
      <c r="BC13" s="396"/>
      <c r="BD13" s="398"/>
      <c r="BE13" s="82" t="s">
        <v>47</v>
      </c>
      <c r="BF13" s="83" t="s">
        <v>49</v>
      </c>
      <c r="BG13" s="84" t="s">
        <v>48</v>
      </c>
      <c r="BI13" s="391"/>
      <c r="BJ13" s="80">
        <v>5</v>
      </c>
      <c r="BK13" s="81">
        <v>4</v>
      </c>
      <c r="BL13" s="81">
        <v>3</v>
      </c>
      <c r="BM13" s="81">
        <v>2</v>
      </c>
      <c r="BN13" s="81">
        <v>1</v>
      </c>
      <c r="BO13" s="396"/>
      <c r="BP13" s="398"/>
      <c r="BQ13" s="82" t="s">
        <v>47</v>
      </c>
      <c r="BR13" s="83" t="s">
        <v>49</v>
      </c>
      <c r="BS13" s="84" t="s">
        <v>48</v>
      </c>
      <c r="BT13" s="85"/>
      <c r="BU13" s="391"/>
      <c r="BV13" s="80">
        <v>5</v>
      </c>
      <c r="BW13" s="81">
        <v>4</v>
      </c>
      <c r="BX13" s="81">
        <v>3</v>
      </c>
      <c r="BY13" s="81">
        <v>2</v>
      </c>
      <c r="BZ13" s="81">
        <v>1</v>
      </c>
      <c r="CA13" s="396"/>
      <c r="CB13" s="398"/>
      <c r="CC13" s="82" t="s">
        <v>47</v>
      </c>
      <c r="CD13" s="83" t="s">
        <v>49</v>
      </c>
      <c r="CE13" s="84" t="s">
        <v>48</v>
      </c>
      <c r="CF13" s="85"/>
      <c r="CG13" s="406"/>
      <c r="CH13" s="80">
        <v>5</v>
      </c>
      <c r="CI13" s="81">
        <v>4</v>
      </c>
      <c r="CJ13" s="81">
        <v>3</v>
      </c>
      <c r="CK13" s="81">
        <v>2</v>
      </c>
      <c r="CL13" s="81">
        <v>1</v>
      </c>
      <c r="CM13" s="410"/>
      <c r="CN13" s="412"/>
      <c r="CO13" s="82" t="s">
        <v>47</v>
      </c>
      <c r="CP13" s="83" t="s">
        <v>49</v>
      </c>
      <c r="CQ13" s="84" t="s">
        <v>48</v>
      </c>
    </row>
    <row r="14" spans="1:95" ht="26.25" customHeight="1">
      <c r="A14" s="135" t="s">
        <v>128</v>
      </c>
      <c r="B14" s="98"/>
      <c r="C14" s="199"/>
      <c r="D14" s="199"/>
      <c r="E14" s="199"/>
      <c r="F14" s="199"/>
      <c r="G14" s="200"/>
      <c r="H14" s="199"/>
      <c r="I14" s="99"/>
      <c r="J14" s="100"/>
      <c r="K14" s="101"/>
      <c r="M14" s="135" t="s">
        <v>128</v>
      </c>
      <c r="N14" s="98"/>
      <c r="O14" s="199"/>
      <c r="P14" s="199"/>
      <c r="Q14" s="199"/>
      <c r="R14" s="199"/>
      <c r="S14" s="200"/>
      <c r="T14" s="199"/>
      <c r="U14" s="99"/>
      <c r="V14" s="100"/>
      <c r="W14" s="101"/>
      <c r="Y14" s="135" t="s">
        <v>128</v>
      </c>
      <c r="Z14" s="98"/>
      <c r="AA14" s="199"/>
      <c r="AB14" s="199"/>
      <c r="AC14" s="199"/>
      <c r="AD14" s="199"/>
      <c r="AE14" s="200"/>
      <c r="AF14" s="199"/>
      <c r="AG14" s="99"/>
      <c r="AH14" s="100"/>
      <c r="AI14" s="101"/>
      <c r="AK14" s="135" t="s">
        <v>128</v>
      </c>
      <c r="AL14" s="98"/>
      <c r="AM14" s="199"/>
      <c r="AN14" s="199"/>
      <c r="AO14" s="199"/>
      <c r="AP14" s="199"/>
      <c r="AQ14" s="200"/>
      <c r="AR14" s="199"/>
      <c r="AS14" s="99"/>
      <c r="AT14" s="100"/>
      <c r="AU14" s="101"/>
      <c r="AW14" s="135" t="s">
        <v>128</v>
      </c>
      <c r="AX14" s="98"/>
      <c r="AY14" s="199"/>
      <c r="AZ14" s="199"/>
      <c r="BA14" s="199"/>
      <c r="BB14" s="199"/>
      <c r="BC14" s="200"/>
      <c r="BD14" s="199"/>
      <c r="BE14" s="99"/>
      <c r="BF14" s="100"/>
      <c r="BG14" s="101"/>
      <c r="BI14" s="135" t="s">
        <v>128</v>
      </c>
      <c r="BJ14" s="98"/>
      <c r="BK14" s="359"/>
      <c r="BL14" s="359"/>
      <c r="BM14" s="359"/>
      <c r="BN14" s="359"/>
      <c r="BO14" s="358"/>
      <c r="BP14" s="359"/>
      <c r="BQ14" s="99"/>
      <c r="BR14" s="100"/>
      <c r="BS14" s="101"/>
      <c r="BT14" s="102"/>
      <c r="BU14" s="135" t="s">
        <v>128</v>
      </c>
      <c r="BV14" s="98"/>
      <c r="BW14" s="199"/>
      <c r="BX14" s="199"/>
      <c r="BY14" s="199"/>
      <c r="BZ14" s="199"/>
      <c r="CA14" s="200"/>
      <c r="CB14" s="199"/>
      <c r="CC14" s="99"/>
      <c r="CD14" s="100"/>
      <c r="CE14" s="101"/>
      <c r="CF14" s="102"/>
      <c r="CG14" s="211" t="s">
        <v>128</v>
      </c>
      <c r="CH14" s="325"/>
      <c r="CI14" s="214"/>
      <c r="CJ14" s="214"/>
      <c r="CK14" s="214"/>
      <c r="CL14" s="214"/>
      <c r="CM14" s="213"/>
      <c r="CN14" s="213"/>
      <c r="CO14" s="213"/>
      <c r="CP14" s="214"/>
      <c r="CQ14" s="215"/>
    </row>
    <row r="15" spans="1:95" ht="23.25" customHeight="1">
      <c r="A15" s="103" t="s">
        <v>129</v>
      </c>
      <c r="B15" s="86">
        <v>20</v>
      </c>
      <c r="C15" s="87">
        <v>12</v>
      </c>
      <c r="D15" s="87">
        <v>0</v>
      </c>
      <c r="E15" s="87">
        <v>0</v>
      </c>
      <c r="F15" s="87">
        <v>0</v>
      </c>
      <c r="G15" s="87">
        <v>0</v>
      </c>
      <c r="H15" s="87">
        <f>SUM(B15:G15)</f>
        <v>32</v>
      </c>
      <c r="I15" s="88"/>
      <c r="J15" s="89"/>
      <c r="K15" s="90"/>
      <c r="M15" s="103" t="s">
        <v>129</v>
      </c>
      <c r="N15" s="86">
        <v>7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f>SUM(N15:S15)</f>
        <v>7</v>
      </c>
      <c r="U15" s="88"/>
      <c r="V15" s="89"/>
      <c r="W15" s="90"/>
      <c r="Y15" s="103" t="s">
        <v>129</v>
      </c>
      <c r="Z15" s="86">
        <v>4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f>SUM(Z15:AE15)</f>
        <v>4</v>
      </c>
      <c r="AG15" s="88"/>
      <c r="AH15" s="89"/>
      <c r="AI15" s="90"/>
      <c r="AK15" s="103" t="s">
        <v>129</v>
      </c>
      <c r="AL15" s="86">
        <v>7</v>
      </c>
      <c r="AM15" s="87">
        <v>3</v>
      </c>
      <c r="AN15" s="87">
        <v>0</v>
      </c>
      <c r="AO15" s="87">
        <v>0</v>
      </c>
      <c r="AP15" s="87">
        <v>0</v>
      </c>
      <c r="AQ15" s="87">
        <v>0</v>
      </c>
      <c r="AR15" s="87">
        <f>SUM(AL15:AQ15)</f>
        <v>10</v>
      </c>
      <c r="AS15" s="88"/>
      <c r="AT15" s="89"/>
      <c r="AU15" s="90"/>
      <c r="AW15" s="103" t="s">
        <v>129</v>
      </c>
      <c r="AX15" s="86">
        <v>16</v>
      </c>
      <c r="AY15" s="87">
        <v>3</v>
      </c>
      <c r="AZ15" s="87">
        <v>0</v>
      </c>
      <c r="BA15" s="87">
        <v>0</v>
      </c>
      <c r="BB15" s="87">
        <v>0</v>
      </c>
      <c r="BC15" s="87">
        <v>0</v>
      </c>
      <c r="BD15" s="87">
        <f>SUM(AX15:BC15)</f>
        <v>19</v>
      </c>
      <c r="BE15" s="88"/>
      <c r="BF15" s="89"/>
      <c r="BG15" s="90"/>
      <c r="BI15" s="103" t="s">
        <v>129</v>
      </c>
      <c r="BJ15" s="86">
        <v>35</v>
      </c>
      <c r="BK15" s="87">
        <v>1</v>
      </c>
      <c r="BL15" s="87">
        <v>0</v>
      </c>
      <c r="BM15" s="87">
        <v>0</v>
      </c>
      <c r="BN15" s="87">
        <v>0</v>
      </c>
      <c r="BO15" s="87">
        <v>0</v>
      </c>
      <c r="BP15" s="87">
        <f>SUM(BJ15:BO15)</f>
        <v>36</v>
      </c>
      <c r="BQ15" s="88"/>
      <c r="BR15" s="89"/>
      <c r="BS15" s="90"/>
      <c r="BT15" s="91"/>
      <c r="BU15" s="103" t="s">
        <v>129</v>
      </c>
      <c r="BV15" s="86">
        <v>7</v>
      </c>
      <c r="BW15" s="87">
        <v>13</v>
      </c>
      <c r="BX15" s="87">
        <v>2</v>
      </c>
      <c r="BY15" s="87">
        <v>0</v>
      </c>
      <c r="BZ15" s="87">
        <v>0</v>
      </c>
      <c r="CA15" s="87">
        <v>0</v>
      </c>
      <c r="CB15" s="87">
        <f>SUM(BV15:CA15)</f>
        <v>22</v>
      </c>
      <c r="CC15" s="88"/>
      <c r="CD15" s="89"/>
      <c r="CE15" s="90"/>
      <c r="CF15" s="91"/>
      <c r="CG15" s="216" t="s">
        <v>129</v>
      </c>
      <c r="CH15" s="326">
        <f>+B15+N15+Z15+AL15+AX15+BJ15+BV15</f>
        <v>96</v>
      </c>
      <c r="CI15" s="217">
        <f t="shared" ref="CI15:CL15" si="0">+C15+O15+AA15+AM15+AY15+BK15+BW15</f>
        <v>32</v>
      </c>
      <c r="CJ15" s="217">
        <f t="shared" si="0"/>
        <v>2</v>
      </c>
      <c r="CK15" s="217">
        <f t="shared" si="0"/>
        <v>0</v>
      </c>
      <c r="CL15" s="217">
        <f t="shared" si="0"/>
        <v>0</v>
      </c>
      <c r="CM15" s="217">
        <f>+G15+S15+AE15+AQ15+BC15+BO15+CA15</f>
        <v>0</v>
      </c>
      <c r="CN15" s="217">
        <f>SUM(CH15:CM15)</f>
        <v>130</v>
      </c>
      <c r="CO15" s="205"/>
      <c r="CP15" s="217"/>
      <c r="CQ15" s="218"/>
    </row>
    <row r="16" spans="1:95" ht="27.75" customHeight="1">
      <c r="A16" s="92" t="s">
        <v>130</v>
      </c>
      <c r="B16" s="104">
        <v>25</v>
      </c>
      <c r="C16" s="105">
        <v>7</v>
      </c>
      <c r="D16" s="105">
        <v>0</v>
      </c>
      <c r="E16" s="105">
        <v>0</v>
      </c>
      <c r="F16" s="105">
        <v>0</v>
      </c>
      <c r="G16" s="105">
        <v>0</v>
      </c>
      <c r="H16" s="87">
        <f>SUM(B16:G16)</f>
        <v>32</v>
      </c>
      <c r="I16" s="88"/>
      <c r="J16" s="89"/>
      <c r="K16" s="90"/>
      <c r="M16" s="92" t="s">
        <v>130</v>
      </c>
      <c r="N16" s="104">
        <v>7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87">
        <f>SUM(N16:S16)</f>
        <v>7</v>
      </c>
      <c r="U16" s="88"/>
      <c r="V16" s="89"/>
      <c r="W16" s="90"/>
      <c r="Y16" s="92" t="s">
        <v>130</v>
      </c>
      <c r="Z16" s="104">
        <v>4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87">
        <f>SUM(Z16:AE16)</f>
        <v>4</v>
      </c>
      <c r="AG16" s="88"/>
      <c r="AH16" s="89"/>
      <c r="AI16" s="90"/>
      <c r="AK16" s="92" t="s">
        <v>130</v>
      </c>
      <c r="AL16" s="104">
        <v>9</v>
      </c>
      <c r="AM16" s="105">
        <v>1</v>
      </c>
      <c r="AN16" s="105">
        <v>0</v>
      </c>
      <c r="AO16" s="105">
        <v>0</v>
      </c>
      <c r="AP16" s="105">
        <v>0</v>
      </c>
      <c r="AQ16" s="105">
        <v>0</v>
      </c>
      <c r="AR16" s="87">
        <f>SUM(AL16:AQ16)</f>
        <v>10</v>
      </c>
      <c r="AS16" s="88"/>
      <c r="AT16" s="89"/>
      <c r="AU16" s="90"/>
      <c r="AW16" s="92" t="s">
        <v>130</v>
      </c>
      <c r="AX16" s="104">
        <v>18</v>
      </c>
      <c r="AY16" s="105">
        <v>1</v>
      </c>
      <c r="AZ16" s="105">
        <v>0</v>
      </c>
      <c r="BA16" s="105">
        <v>0</v>
      </c>
      <c r="BB16" s="105">
        <v>0</v>
      </c>
      <c r="BC16" s="105">
        <v>0</v>
      </c>
      <c r="BD16" s="87">
        <f>SUM(AX16:BC16)</f>
        <v>19</v>
      </c>
      <c r="BE16" s="88"/>
      <c r="BF16" s="89"/>
      <c r="BG16" s="90"/>
      <c r="BI16" s="92" t="s">
        <v>130</v>
      </c>
      <c r="BJ16" s="104">
        <v>35</v>
      </c>
      <c r="BK16" s="105">
        <v>1</v>
      </c>
      <c r="BL16" s="105">
        <v>0</v>
      </c>
      <c r="BM16" s="105">
        <v>0</v>
      </c>
      <c r="BN16" s="105">
        <v>0</v>
      </c>
      <c r="BO16" s="105">
        <v>0</v>
      </c>
      <c r="BP16" s="87">
        <f>SUM(BJ16:BO16)</f>
        <v>36</v>
      </c>
      <c r="BQ16" s="88"/>
      <c r="BR16" s="89"/>
      <c r="BS16" s="90"/>
      <c r="BT16" s="91"/>
      <c r="BU16" s="92" t="s">
        <v>130</v>
      </c>
      <c r="BV16" s="104">
        <v>14</v>
      </c>
      <c r="BW16" s="105">
        <v>7</v>
      </c>
      <c r="BX16" s="105">
        <v>1</v>
      </c>
      <c r="BY16" s="105">
        <v>0</v>
      </c>
      <c r="BZ16" s="105">
        <v>0</v>
      </c>
      <c r="CA16" s="105">
        <v>0</v>
      </c>
      <c r="CB16" s="87">
        <f>SUM(BV16:CA16)</f>
        <v>22</v>
      </c>
      <c r="CC16" s="88"/>
      <c r="CD16" s="89"/>
      <c r="CE16" s="90"/>
      <c r="CF16" s="91"/>
      <c r="CG16" s="216" t="s">
        <v>130</v>
      </c>
      <c r="CH16" s="326">
        <f t="shared" ref="CH16:CH19" si="1">+B16+N16+Z16+AL16+AX16+BJ16+BV16</f>
        <v>112</v>
      </c>
      <c r="CI16" s="217">
        <f t="shared" ref="CI16:CI19" si="2">+C16+O16+AA16+AM16+AY16+BK16+BW16</f>
        <v>17</v>
      </c>
      <c r="CJ16" s="217">
        <f t="shared" ref="CJ16:CJ19" si="3">+D16+P16+AB16+AN16+AZ16+BL16+BX16</f>
        <v>1</v>
      </c>
      <c r="CK16" s="217">
        <f t="shared" ref="CK16:CK19" si="4">+E16+Q16+AC16+AO16+BA16+BM16+BY16</f>
        <v>0</v>
      </c>
      <c r="CL16" s="217">
        <f t="shared" ref="CL16:CL19" si="5">+F16+R16+AD16+AP16+BB16+BN16+BZ16</f>
        <v>0</v>
      </c>
      <c r="CM16" s="217">
        <f t="shared" ref="CM16:CM19" si="6">+G16+S16+AE16+AQ16+BC16+BO16+CA16</f>
        <v>0</v>
      </c>
      <c r="CN16" s="217">
        <f>SUM(CH16:CM16)</f>
        <v>130</v>
      </c>
      <c r="CO16" s="205"/>
      <c r="CP16" s="217"/>
      <c r="CQ16" s="218"/>
    </row>
    <row r="17" spans="1:95" ht="46.5" customHeight="1">
      <c r="A17" s="10" t="s">
        <v>131</v>
      </c>
      <c r="B17" s="86">
        <v>24</v>
      </c>
      <c r="C17" s="87">
        <v>8</v>
      </c>
      <c r="D17" s="87">
        <v>0</v>
      </c>
      <c r="E17" s="87">
        <v>0</v>
      </c>
      <c r="F17" s="87">
        <v>0</v>
      </c>
      <c r="G17" s="87">
        <v>0</v>
      </c>
      <c r="H17" s="87">
        <f>SUM(B17:G17)</f>
        <v>32</v>
      </c>
      <c r="I17" s="88"/>
      <c r="J17" s="89"/>
      <c r="K17" s="90"/>
      <c r="M17" s="10" t="s">
        <v>131</v>
      </c>
      <c r="N17" s="86">
        <v>7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f>SUM(N17:S17)</f>
        <v>7</v>
      </c>
      <c r="U17" s="88"/>
      <c r="V17" s="89"/>
      <c r="W17" s="90"/>
      <c r="Y17" s="10" t="s">
        <v>131</v>
      </c>
      <c r="Z17" s="86">
        <v>4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f>SUM(Z17:AE17)</f>
        <v>4</v>
      </c>
      <c r="AG17" s="88"/>
      <c r="AH17" s="89"/>
      <c r="AI17" s="90"/>
      <c r="AK17" s="10" t="s">
        <v>131</v>
      </c>
      <c r="AL17" s="86">
        <v>9</v>
      </c>
      <c r="AM17" s="87">
        <v>1</v>
      </c>
      <c r="AN17" s="87">
        <v>0</v>
      </c>
      <c r="AO17" s="87">
        <v>0</v>
      </c>
      <c r="AP17" s="87">
        <v>0</v>
      </c>
      <c r="AQ17" s="87">
        <v>0</v>
      </c>
      <c r="AR17" s="87">
        <f>SUM(AL17:AQ17)</f>
        <v>10</v>
      </c>
      <c r="AS17" s="88"/>
      <c r="AT17" s="89"/>
      <c r="AU17" s="90"/>
      <c r="AW17" s="10" t="s">
        <v>131</v>
      </c>
      <c r="AX17" s="86">
        <v>19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f>SUM(AX17:BC17)</f>
        <v>19</v>
      </c>
      <c r="BE17" s="88"/>
      <c r="BF17" s="89"/>
      <c r="BG17" s="90"/>
      <c r="BI17" s="10" t="s">
        <v>131</v>
      </c>
      <c r="BJ17" s="86">
        <v>34</v>
      </c>
      <c r="BK17" s="87">
        <v>2</v>
      </c>
      <c r="BL17" s="87">
        <v>0</v>
      </c>
      <c r="BM17" s="87">
        <v>0</v>
      </c>
      <c r="BN17" s="87">
        <v>0</v>
      </c>
      <c r="BO17" s="87">
        <v>0</v>
      </c>
      <c r="BP17" s="87">
        <f>SUM(BJ17:BO17)</f>
        <v>36</v>
      </c>
      <c r="BQ17" s="88"/>
      <c r="BR17" s="89"/>
      <c r="BS17" s="90"/>
      <c r="BT17" s="91"/>
      <c r="BU17" s="10" t="s">
        <v>131</v>
      </c>
      <c r="BV17" s="86">
        <v>14</v>
      </c>
      <c r="BW17" s="87">
        <v>8</v>
      </c>
      <c r="BX17" s="87">
        <v>0</v>
      </c>
      <c r="BY17" s="87">
        <v>0</v>
      </c>
      <c r="BZ17" s="87">
        <v>0</v>
      </c>
      <c r="CA17" s="87">
        <v>0</v>
      </c>
      <c r="CB17" s="87">
        <f>SUM(BV17:CA17)</f>
        <v>22</v>
      </c>
      <c r="CC17" s="88"/>
      <c r="CD17" s="89"/>
      <c r="CE17" s="90"/>
      <c r="CF17" s="91"/>
      <c r="CG17" s="219" t="s">
        <v>131</v>
      </c>
      <c r="CH17" s="326">
        <f t="shared" si="1"/>
        <v>111</v>
      </c>
      <c r="CI17" s="217">
        <f t="shared" si="2"/>
        <v>19</v>
      </c>
      <c r="CJ17" s="217">
        <f t="shared" si="3"/>
        <v>0</v>
      </c>
      <c r="CK17" s="217">
        <f t="shared" si="4"/>
        <v>0</v>
      </c>
      <c r="CL17" s="217">
        <f t="shared" si="5"/>
        <v>0</v>
      </c>
      <c r="CM17" s="217">
        <f t="shared" si="6"/>
        <v>0</v>
      </c>
      <c r="CN17" s="217">
        <f>SUM(CH17:CM17)</f>
        <v>130</v>
      </c>
      <c r="CO17" s="205"/>
      <c r="CP17" s="217"/>
      <c r="CQ17" s="218"/>
    </row>
    <row r="18" spans="1:95" ht="37.5">
      <c r="A18" s="164" t="s">
        <v>132</v>
      </c>
      <c r="B18" s="104">
        <v>19</v>
      </c>
      <c r="C18" s="105">
        <v>13</v>
      </c>
      <c r="D18" s="105">
        <v>0</v>
      </c>
      <c r="E18" s="105">
        <v>0</v>
      </c>
      <c r="F18" s="105">
        <v>0</v>
      </c>
      <c r="G18" s="105">
        <v>0</v>
      </c>
      <c r="H18" s="87">
        <f>SUM(B18:G18)</f>
        <v>32</v>
      </c>
      <c r="I18" s="88"/>
      <c r="J18" s="89"/>
      <c r="K18" s="90"/>
      <c r="M18" s="164" t="s">
        <v>132</v>
      </c>
      <c r="N18" s="104">
        <v>5</v>
      </c>
      <c r="O18" s="105">
        <v>2</v>
      </c>
      <c r="P18" s="105">
        <v>0</v>
      </c>
      <c r="Q18" s="105">
        <v>0</v>
      </c>
      <c r="R18" s="105">
        <v>0</v>
      </c>
      <c r="S18" s="105">
        <v>0</v>
      </c>
      <c r="T18" s="87">
        <f>SUM(N18:S18)</f>
        <v>7</v>
      </c>
      <c r="U18" s="88"/>
      <c r="V18" s="89"/>
      <c r="W18" s="90"/>
      <c r="Y18" s="164" t="s">
        <v>132</v>
      </c>
      <c r="Z18" s="104">
        <v>4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87">
        <f>SUM(Z18:AE18)</f>
        <v>4</v>
      </c>
      <c r="AG18" s="88"/>
      <c r="AH18" s="89"/>
      <c r="AI18" s="90"/>
      <c r="AK18" s="164" t="s">
        <v>132</v>
      </c>
      <c r="AL18" s="104">
        <v>6</v>
      </c>
      <c r="AM18" s="105">
        <v>4</v>
      </c>
      <c r="AN18" s="105">
        <v>0</v>
      </c>
      <c r="AO18" s="105">
        <v>0</v>
      </c>
      <c r="AP18" s="105">
        <v>0</v>
      </c>
      <c r="AQ18" s="105">
        <v>0</v>
      </c>
      <c r="AR18" s="87">
        <f>SUM(AL18:AQ18)</f>
        <v>10</v>
      </c>
      <c r="AS18" s="88"/>
      <c r="AT18" s="89"/>
      <c r="AU18" s="90"/>
      <c r="AW18" s="164" t="s">
        <v>132</v>
      </c>
      <c r="AX18" s="104">
        <v>18</v>
      </c>
      <c r="AY18" s="105">
        <v>1</v>
      </c>
      <c r="AZ18" s="105">
        <v>0</v>
      </c>
      <c r="BA18" s="105">
        <v>0</v>
      </c>
      <c r="BB18" s="105">
        <v>0</v>
      </c>
      <c r="BC18" s="105">
        <v>0</v>
      </c>
      <c r="BD18" s="87">
        <f>SUM(AX18:BC18)</f>
        <v>19</v>
      </c>
      <c r="BE18" s="88"/>
      <c r="BF18" s="89"/>
      <c r="BG18" s="90"/>
      <c r="BI18" s="164" t="s">
        <v>132</v>
      </c>
      <c r="BJ18" s="104">
        <v>34</v>
      </c>
      <c r="BK18" s="105">
        <v>2</v>
      </c>
      <c r="BL18" s="105">
        <v>0</v>
      </c>
      <c r="BM18" s="105">
        <v>0</v>
      </c>
      <c r="BN18" s="105">
        <v>0</v>
      </c>
      <c r="BO18" s="105">
        <v>0</v>
      </c>
      <c r="BP18" s="87">
        <f>SUM(BJ18:BO18)</f>
        <v>36</v>
      </c>
      <c r="BQ18" s="88"/>
      <c r="BR18" s="89"/>
      <c r="BS18" s="90"/>
      <c r="BT18" s="91"/>
      <c r="BU18" s="164" t="s">
        <v>132</v>
      </c>
      <c r="BV18" s="104">
        <v>10</v>
      </c>
      <c r="BW18" s="105">
        <v>10</v>
      </c>
      <c r="BX18" s="105">
        <v>2</v>
      </c>
      <c r="BY18" s="105">
        <v>0</v>
      </c>
      <c r="BZ18" s="105">
        <v>0</v>
      </c>
      <c r="CA18" s="105">
        <v>0</v>
      </c>
      <c r="CB18" s="87">
        <f>SUM(BV18:CA18)</f>
        <v>22</v>
      </c>
      <c r="CC18" s="88"/>
      <c r="CD18" s="89"/>
      <c r="CE18" s="90"/>
      <c r="CF18" s="91"/>
      <c r="CG18" s="219" t="s">
        <v>132</v>
      </c>
      <c r="CH18" s="326">
        <f t="shared" si="1"/>
        <v>96</v>
      </c>
      <c r="CI18" s="217">
        <f t="shared" si="2"/>
        <v>32</v>
      </c>
      <c r="CJ18" s="217">
        <f t="shared" si="3"/>
        <v>2</v>
      </c>
      <c r="CK18" s="217">
        <f t="shared" si="4"/>
        <v>0</v>
      </c>
      <c r="CL18" s="217">
        <f t="shared" si="5"/>
        <v>0</v>
      </c>
      <c r="CM18" s="217">
        <f t="shared" si="6"/>
        <v>0</v>
      </c>
      <c r="CN18" s="217">
        <f>SUM(CH18:CM18)</f>
        <v>130</v>
      </c>
      <c r="CO18" s="205"/>
      <c r="CP18" s="217"/>
      <c r="CQ18" s="218"/>
    </row>
    <row r="19" spans="1:95" ht="59.25" customHeight="1" thickBot="1">
      <c r="A19" s="13" t="s">
        <v>133</v>
      </c>
      <c r="B19" s="104">
        <v>14</v>
      </c>
      <c r="C19" s="105">
        <v>18</v>
      </c>
      <c r="D19" s="105">
        <v>0</v>
      </c>
      <c r="E19" s="105">
        <v>0</v>
      </c>
      <c r="F19" s="105">
        <v>0</v>
      </c>
      <c r="G19" s="105">
        <v>0</v>
      </c>
      <c r="H19" s="87">
        <f>SUM(B19:G19)</f>
        <v>32</v>
      </c>
      <c r="I19" s="106"/>
      <c r="J19" s="107"/>
      <c r="K19" s="108"/>
      <c r="M19" s="13" t="s">
        <v>133</v>
      </c>
      <c r="N19" s="104">
        <v>4</v>
      </c>
      <c r="O19" s="105">
        <v>3</v>
      </c>
      <c r="P19" s="105">
        <v>0</v>
      </c>
      <c r="Q19" s="105">
        <v>0</v>
      </c>
      <c r="R19" s="105">
        <v>0</v>
      </c>
      <c r="S19" s="105">
        <v>0</v>
      </c>
      <c r="T19" s="87">
        <f>SUM(N19:S19)</f>
        <v>7</v>
      </c>
      <c r="U19" s="106"/>
      <c r="V19" s="107"/>
      <c r="W19" s="108"/>
      <c r="Y19" s="13" t="s">
        <v>133</v>
      </c>
      <c r="Z19" s="104">
        <v>3</v>
      </c>
      <c r="AA19" s="105">
        <v>1</v>
      </c>
      <c r="AB19" s="105">
        <v>0</v>
      </c>
      <c r="AC19" s="105">
        <v>0</v>
      </c>
      <c r="AD19" s="105">
        <v>0</v>
      </c>
      <c r="AE19" s="105">
        <v>0</v>
      </c>
      <c r="AF19" s="87">
        <f>SUM(Z19:AE19)</f>
        <v>4</v>
      </c>
      <c r="AG19" s="106"/>
      <c r="AH19" s="107"/>
      <c r="AI19" s="108"/>
      <c r="AK19" s="13" t="s">
        <v>133</v>
      </c>
      <c r="AL19" s="104">
        <v>5</v>
      </c>
      <c r="AM19" s="105">
        <v>5</v>
      </c>
      <c r="AN19" s="105">
        <v>0</v>
      </c>
      <c r="AO19" s="105">
        <v>0</v>
      </c>
      <c r="AP19" s="105">
        <v>0</v>
      </c>
      <c r="AQ19" s="105">
        <v>0</v>
      </c>
      <c r="AR19" s="87">
        <f>SUM(AL19:AQ19)</f>
        <v>10</v>
      </c>
      <c r="AS19" s="106"/>
      <c r="AT19" s="107"/>
      <c r="AU19" s="108"/>
      <c r="AW19" s="13" t="s">
        <v>133</v>
      </c>
      <c r="AX19" s="104">
        <v>16</v>
      </c>
      <c r="AY19" s="105">
        <v>3</v>
      </c>
      <c r="AZ19" s="105">
        <v>0</v>
      </c>
      <c r="BA19" s="105">
        <v>0</v>
      </c>
      <c r="BB19" s="105">
        <v>0</v>
      </c>
      <c r="BC19" s="105">
        <v>0</v>
      </c>
      <c r="BD19" s="87">
        <f>SUM(AX19:BC19)</f>
        <v>19</v>
      </c>
      <c r="BE19" s="106"/>
      <c r="BF19" s="107"/>
      <c r="BG19" s="108"/>
      <c r="BI19" s="13" t="s">
        <v>133</v>
      </c>
      <c r="BJ19" s="104">
        <v>35</v>
      </c>
      <c r="BK19" s="105">
        <v>1</v>
      </c>
      <c r="BL19" s="105">
        <v>0</v>
      </c>
      <c r="BM19" s="105">
        <v>0</v>
      </c>
      <c r="BN19" s="105">
        <v>0</v>
      </c>
      <c r="BO19" s="105">
        <v>0</v>
      </c>
      <c r="BP19" s="87">
        <f>SUM(BJ19:BO19)</f>
        <v>36</v>
      </c>
      <c r="BQ19" s="106"/>
      <c r="BR19" s="107"/>
      <c r="BS19" s="108"/>
      <c r="BT19" s="91"/>
      <c r="BU19" s="13" t="s">
        <v>133</v>
      </c>
      <c r="BV19" s="104">
        <v>8</v>
      </c>
      <c r="BW19" s="105">
        <v>12</v>
      </c>
      <c r="BX19" s="105">
        <v>2</v>
      </c>
      <c r="BY19" s="105">
        <v>0</v>
      </c>
      <c r="BZ19" s="105">
        <v>0</v>
      </c>
      <c r="CA19" s="105">
        <v>0</v>
      </c>
      <c r="CB19" s="87">
        <f>SUM(BV19:CA19)</f>
        <v>22</v>
      </c>
      <c r="CC19" s="106"/>
      <c r="CD19" s="107"/>
      <c r="CE19" s="108"/>
      <c r="CF19" s="91"/>
      <c r="CG19" s="239" t="s">
        <v>133</v>
      </c>
      <c r="CH19" s="327">
        <f t="shared" si="1"/>
        <v>85</v>
      </c>
      <c r="CI19" s="221">
        <f t="shared" si="2"/>
        <v>43</v>
      </c>
      <c r="CJ19" s="221">
        <f t="shared" si="3"/>
        <v>2</v>
      </c>
      <c r="CK19" s="221">
        <f t="shared" si="4"/>
        <v>0</v>
      </c>
      <c r="CL19" s="221">
        <f t="shared" si="5"/>
        <v>0</v>
      </c>
      <c r="CM19" s="221">
        <f t="shared" si="6"/>
        <v>0</v>
      </c>
      <c r="CN19" s="221">
        <f>SUM(CH19:CM19)</f>
        <v>130</v>
      </c>
      <c r="CO19" s="206"/>
      <c r="CP19" s="221"/>
      <c r="CQ19" s="222"/>
    </row>
    <row r="20" spans="1:95" ht="24" thickBot="1">
      <c r="A20" s="138" t="s">
        <v>4</v>
      </c>
      <c r="B20" s="136">
        <f t="shared" ref="B20:H20" si="7">SUM(B15:B19)</f>
        <v>102</v>
      </c>
      <c r="C20" s="115">
        <f t="shared" si="7"/>
        <v>58</v>
      </c>
      <c r="D20" s="115">
        <f t="shared" si="7"/>
        <v>0</v>
      </c>
      <c r="E20" s="115">
        <f t="shared" si="7"/>
        <v>0</v>
      </c>
      <c r="F20" s="115">
        <f t="shared" si="7"/>
        <v>0</v>
      </c>
      <c r="G20" s="139">
        <f t="shared" si="7"/>
        <v>0</v>
      </c>
      <c r="H20" s="115">
        <f t="shared" si="7"/>
        <v>160</v>
      </c>
      <c r="I20" s="140">
        <f>((B20*5)+(C20*4)+(D20*3)+(E20*2)+(F20*1))/(B20+C20+D20+E20+F20)</f>
        <v>4.6375000000000002</v>
      </c>
      <c r="J20" s="94" t="s">
        <v>96</v>
      </c>
      <c r="K20" s="109">
        <f>I20*100/5</f>
        <v>92.75</v>
      </c>
      <c r="M20" s="138" t="s">
        <v>4</v>
      </c>
      <c r="N20" s="136">
        <f t="shared" ref="N20:T20" si="8">SUM(N15:N19)</f>
        <v>30</v>
      </c>
      <c r="O20" s="115">
        <f t="shared" si="8"/>
        <v>5</v>
      </c>
      <c r="P20" s="115">
        <f t="shared" si="8"/>
        <v>0</v>
      </c>
      <c r="Q20" s="115">
        <f t="shared" si="8"/>
        <v>0</v>
      </c>
      <c r="R20" s="115">
        <f t="shared" si="8"/>
        <v>0</v>
      </c>
      <c r="S20" s="139">
        <f t="shared" si="8"/>
        <v>0</v>
      </c>
      <c r="T20" s="115">
        <f t="shared" si="8"/>
        <v>35</v>
      </c>
      <c r="U20" s="140">
        <f>((N20*5)+(O20*4)+(P20*3)+(Q20*2)+(R20*1))/(N20+O20+P20+Q20+R20)</f>
        <v>4.8571428571428568</v>
      </c>
      <c r="V20" s="94" t="s">
        <v>96</v>
      </c>
      <c r="W20" s="109">
        <f>U20*100/5</f>
        <v>97.142857142857139</v>
      </c>
      <c r="Y20" s="138" t="s">
        <v>4</v>
      </c>
      <c r="Z20" s="136">
        <f t="shared" ref="Z20:AF20" si="9">SUM(Z15:Z19)</f>
        <v>19</v>
      </c>
      <c r="AA20" s="115">
        <f t="shared" si="9"/>
        <v>1</v>
      </c>
      <c r="AB20" s="115">
        <f t="shared" si="9"/>
        <v>0</v>
      </c>
      <c r="AC20" s="115">
        <f t="shared" si="9"/>
        <v>0</v>
      </c>
      <c r="AD20" s="115">
        <f t="shared" si="9"/>
        <v>0</v>
      </c>
      <c r="AE20" s="139">
        <f t="shared" si="9"/>
        <v>0</v>
      </c>
      <c r="AF20" s="115">
        <f t="shared" si="9"/>
        <v>20</v>
      </c>
      <c r="AG20" s="140">
        <f>((Z20*5)+(AA20*4)+(AB20*3)+(AC20*2)+(AD20*1))/(Z20+AA20+AB20+AC20+AD20)</f>
        <v>4.95</v>
      </c>
      <c r="AH20" s="94" t="s">
        <v>96</v>
      </c>
      <c r="AI20" s="109">
        <f>AG20*100/5</f>
        <v>99</v>
      </c>
      <c r="AK20" s="138" t="s">
        <v>4</v>
      </c>
      <c r="AL20" s="136">
        <f t="shared" ref="AL20:AR20" si="10">SUM(AL15:AL19)</f>
        <v>36</v>
      </c>
      <c r="AM20" s="115">
        <f t="shared" si="10"/>
        <v>14</v>
      </c>
      <c r="AN20" s="115">
        <f t="shared" si="10"/>
        <v>0</v>
      </c>
      <c r="AO20" s="115">
        <f t="shared" si="10"/>
        <v>0</v>
      </c>
      <c r="AP20" s="115">
        <f t="shared" si="10"/>
        <v>0</v>
      </c>
      <c r="AQ20" s="139">
        <f t="shared" si="10"/>
        <v>0</v>
      </c>
      <c r="AR20" s="115">
        <f t="shared" si="10"/>
        <v>50</v>
      </c>
      <c r="AS20" s="140">
        <f>((AL20*5)+(AM20*4)+(AN20*3)+(AO20*2)+(AP20*1))/(AL20+AM20+AN20+AO20+AP20)</f>
        <v>4.72</v>
      </c>
      <c r="AT20" s="94" t="s">
        <v>96</v>
      </c>
      <c r="AU20" s="109">
        <f>AS20*100/5</f>
        <v>94.4</v>
      </c>
      <c r="AW20" s="138" t="s">
        <v>4</v>
      </c>
      <c r="AX20" s="136">
        <f t="shared" ref="AX20:BD20" si="11">SUM(AX15:AX19)</f>
        <v>87</v>
      </c>
      <c r="AY20" s="115">
        <f t="shared" si="11"/>
        <v>8</v>
      </c>
      <c r="AZ20" s="115">
        <f t="shared" si="11"/>
        <v>0</v>
      </c>
      <c r="BA20" s="115">
        <f t="shared" si="11"/>
        <v>0</v>
      </c>
      <c r="BB20" s="115">
        <f t="shared" si="11"/>
        <v>0</v>
      </c>
      <c r="BC20" s="139">
        <f t="shared" si="11"/>
        <v>0</v>
      </c>
      <c r="BD20" s="115">
        <f t="shared" si="11"/>
        <v>95</v>
      </c>
      <c r="BE20" s="140">
        <f>((AX20*5)+(AY20*4)+(AZ20*3)+(BA20*2)+(BB20*1))/(AX20+AY20+AZ20+BA20+BB20)</f>
        <v>4.9157894736842103</v>
      </c>
      <c r="BF20" s="94" t="s">
        <v>96</v>
      </c>
      <c r="BG20" s="109">
        <f>BE20*100/5</f>
        <v>98.315789473684205</v>
      </c>
      <c r="BI20" s="138" t="s">
        <v>4</v>
      </c>
      <c r="BJ20" s="136">
        <f t="shared" ref="BJ20:BP20" si="12">SUM(BJ15:BJ19)</f>
        <v>173</v>
      </c>
      <c r="BK20" s="115">
        <f t="shared" si="12"/>
        <v>7</v>
      </c>
      <c r="BL20" s="115">
        <f t="shared" si="12"/>
        <v>0</v>
      </c>
      <c r="BM20" s="115">
        <f t="shared" si="12"/>
        <v>0</v>
      </c>
      <c r="BN20" s="115">
        <f t="shared" si="12"/>
        <v>0</v>
      </c>
      <c r="BO20" s="139">
        <f t="shared" si="12"/>
        <v>0</v>
      </c>
      <c r="BP20" s="115">
        <f t="shared" si="12"/>
        <v>180</v>
      </c>
      <c r="BQ20" s="140">
        <f>((BJ20*5)+(BK20*4)+(BL20*3)+(BM20*2)+(BN20*1))/(BJ20+BK20+BL20+BM20+BN20)</f>
        <v>4.9611111111111112</v>
      </c>
      <c r="BR20" s="94" t="s">
        <v>96</v>
      </c>
      <c r="BS20" s="109">
        <f>BQ20*100/5</f>
        <v>99.222222222222229</v>
      </c>
      <c r="BT20" s="96"/>
      <c r="BU20" s="138" t="s">
        <v>4</v>
      </c>
      <c r="BV20" s="136">
        <f t="shared" ref="BV20:CB20" si="13">SUM(BV15:BV19)</f>
        <v>53</v>
      </c>
      <c r="BW20" s="115">
        <f t="shared" si="13"/>
        <v>50</v>
      </c>
      <c r="BX20" s="115">
        <f t="shared" si="13"/>
        <v>7</v>
      </c>
      <c r="BY20" s="115">
        <f t="shared" si="13"/>
        <v>0</v>
      </c>
      <c r="BZ20" s="115">
        <f t="shared" si="13"/>
        <v>0</v>
      </c>
      <c r="CA20" s="139">
        <f t="shared" si="13"/>
        <v>0</v>
      </c>
      <c r="CB20" s="115">
        <f t="shared" si="13"/>
        <v>110</v>
      </c>
      <c r="CC20" s="140">
        <f>((BV20*5)+(BW20*4)+(BX20*3)+(BY20*2)+(BZ20*1))/(BV20+BW20+BX20+BY20+BZ20)</f>
        <v>4.418181818181818</v>
      </c>
      <c r="CD20" s="94" t="s">
        <v>96</v>
      </c>
      <c r="CE20" s="109">
        <f>CC20*100/5</f>
        <v>88.36363636363636</v>
      </c>
      <c r="CF20" s="96"/>
      <c r="CG20" s="201" t="s">
        <v>4</v>
      </c>
      <c r="CH20" s="328">
        <f t="shared" ref="CH20:CN20" si="14">SUM(CH15:CH19)</f>
        <v>500</v>
      </c>
      <c r="CI20" s="329">
        <f t="shared" si="14"/>
        <v>143</v>
      </c>
      <c r="CJ20" s="329">
        <f t="shared" si="14"/>
        <v>7</v>
      </c>
      <c r="CK20" s="329">
        <f t="shared" si="14"/>
        <v>0</v>
      </c>
      <c r="CL20" s="329">
        <f t="shared" si="14"/>
        <v>0</v>
      </c>
      <c r="CM20" s="329">
        <f t="shared" si="14"/>
        <v>0</v>
      </c>
      <c r="CN20" s="329">
        <f t="shared" si="14"/>
        <v>650</v>
      </c>
      <c r="CO20" s="330">
        <f>((CH20*5)+(CI20*4)+(CJ20*3)+(CK20*2)+(CL20*1))/(CH20+CI20+CJ20+CK20+CL20)</f>
        <v>4.7584615384615381</v>
      </c>
      <c r="CP20" s="208" t="s">
        <v>204</v>
      </c>
      <c r="CQ20" s="209">
        <f>CO20*100/5</f>
        <v>95.169230769230765</v>
      </c>
    </row>
    <row r="21" spans="1:95" ht="41.25" customHeight="1">
      <c r="A21" s="141" t="s">
        <v>134</v>
      </c>
      <c r="B21" s="93"/>
      <c r="C21" s="88"/>
      <c r="D21" s="88"/>
      <c r="E21" s="88"/>
      <c r="F21" s="88"/>
      <c r="G21" s="88"/>
      <c r="H21" s="88"/>
      <c r="I21" s="142"/>
      <c r="J21" s="143"/>
      <c r="K21" s="144"/>
      <c r="M21" s="141" t="s">
        <v>134</v>
      </c>
      <c r="N21" s="93"/>
      <c r="O21" s="88"/>
      <c r="P21" s="88"/>
      <c r="Q21" s="88"/>
      <c r="R21" s="88"/>
      <c r="S21" s="88"/>
      <c r="T21" s="88"/>
      <c r="U21" s="142"/>
      <c r="V21" s="143"/>
      <c r="W21" s="144"/>
      <c r="Y21" s="141" t="s">
        <v>134</v>
      </c>
      <c r="Z21" s="93"/>
      <c r="AA21" s="88"/>
      <c r="AB21" s="88"/>
      <c r="AC21" s="88"/>
      <c r="AD21" s="88"/>
      <c r="AE21" s="88"/>
      <c r="AF21" s="88"/>
      <c r="AG21" s="142"/>
      <c r="AH21" s="143"/>
      <c r="AI21" s="144"/>
      <c r="AK21" s="141" t="s">
        <v>134</v>
      </c>
      <c r="AL21" s="93"/>
      <c r="AM21" s="88"/>
      <c r="AN21" s="88"/>
      <c r="AO21" s="88"/>
      <c r="AP21" s="88"/>
      <c r="AQ21" s="88"/>
      <c r="AR21" s="88"/>
      <c r="AS21" s="142"/>
      <c r="AT21" s="143"/>
      <c r="AU21" s="144"/>
      <c r="AW21" s="141" t="s">
        <v>134</v>
      </c>
      <c r="AX21" s="93"/>
      <c r="AY21" s="88"/>
      <c r="AZ21" s="88"/>
      <c r="BA21" s="88"/>
      <c r="BB21" s="88"/>
      <c r="BC21" s="88"/>
      <c r="BD21" s="88"/>
      <c r="BE21" s="142"/>
      <c r="BF21" s="143"/>
      <c r="BG21" s="144"/>
      <c r="BI21" s="141" t="s">
        <v>134</v>
      </c>
      <c r="BJ21" s="93"/>
      <c r="BK21" s="88"/>
      <c r="BL21" s="88"/>
      <c r="BM21" s="88"/>
      <c r="BN21" s="88"/>
      <c r="BO21" s="88"/>
      <c r="BP21" s="88"/>
      <c r="BQ21" s="142"/>
      <c r="BR21" s="143"/>
      <c r="BS21" s="144"/>
      <c r="BT21" s="91"/>
      <c r="BU21" s="141" t="s">
        <v>134</v>
      </c>
      <c r="BV21" s="93"/>
      <c r="BW21" s="88"/>
      <c r="BX21" s="88"/>
      <c r="BY21" s="88"/>
      <c r="BZ21" s="88"/>
      <c r="CA21" s="88"/>
      <c r="CB21" s="88"/>
      <c r="CC21" s="142"/>
      <c r="CD21" s="143"/>
      <c r="CE21" s="144"/>
      <c r="CF21" s="91"/>
      <c r="CG21" s="223" t="s">
        <v>134</v>
      </c>
      <c r="CH21" s="212"/>
      <c r="CI21" s="213"/>
      <c r="CJ21" s="213"/>
      <c r="CK21" s="213"/>
      <c r="CL21" s="213"/>
      <c r="CM21" s="213"/>
      <c r="CN21" s="213"/>
      <c r="CO21" s="213"/>
      <c r="CP21" s="214"/>
      <c r="CQ21" s="224"/>
    </row>
    <row r="22" spans="1:95" ht="75" customHeight="1">
      <c r="A22" s="13" t="s">
        <v>135</v>
      </c>
      <c r="B22" s="86">
        <v>24</v>
      </c>
      <c r="C22" s="87">
        <v>7</v>
      </c>
      <c r="D22" s="87">
        <v>1</v>
      </c>
      <c r="E22" s="87">
        <v>0</v>
      </c>
      <c r="F22" s="87">
        <v>0</v>
      </c>
      <c r="G22" s="87">
        <v>0</v>
      </c>
      <c r="H22" s="87">
        <f>SUM(B22:G22)</f>
        <v>32</v>
      </c>
      <c r="I22" s="88"/>
      <c r="J22" s="89"/>
      <c r="K22" s="90"/>
      <c r="M22" s="13" t="s">
        <v>135</v>
      </c>
      <c r="N22" s="86">
        <v>4</v>
      </c>
      <c r="O22" s="87">
        <v>3</v>
      </c>
      <c r="P22" s="87">
        <v>0</v>
      </c>
      <c r="Q22" s="87">
        <v>0</v>
      </c>
      <c r="R22" s="87">
        <v>0</v>
      </c>
      <c r="S22" s="87">
        <v>0</v>
      </c>
      <c r="T22" s="87">
        <f>SUM(N22:S22)</f>
        <v>7</v>
      </c>
      <c r="U22" s="88"/>
      <c r="V22" s="89"/>
      <c r="W22" s="90"/>
      <c r="Y22" s="13" t="s">
        <v>135</v>
      </c>
      <c r="Z22" s="86">
        <v>3</v>
      </c>
      <c r="AA22" s="87">
        <v>1</v>
      </c>
      <c r="AB22" s="87">
        <v>0</v>
      </c>
      <c r="AC22" s="87">
        <v>0</v>
      </c>
      <c r="AD22" s="87">
        <v>0</v>
      </c>
      <c r="AE22" s="87">
        <v>0</v>
      </c>
      <c r="AF22" s="87">
        <f>SUM(Z22:AE22)</f>
        <v>4</v>
      </c>
      <c r="AG22" s="88"/>
      <c r="AH22" s="89"/>
      <c r="AI22" s="90"/>
      <c r="AK22" s="13" t="s">
        <v>135</v>
      </c>
      <c r="AL22" s="86">
        <v>7</v>
      </c>
      <c r="AM22" s="87">
        <v>3</v>
      </c>
      <c r="AN22" s="87">
        <v>0</v>
      </c>
      <c r="AO22" s="87">
        <v>0</v>
      </c>
      <c r="AP22" s="87">
        <v>0</v>
      </c>
      <c r="AQ22" s="87">
        <v>0</v>
      </c>
      <c r="AR22" s="87">
        <f>SUM(AL22:AQ22)</f>
        <v>10</v>
      </c>
      <c r="AS22" s="88"/>
      <c r="AT22" s="89"/>
      <c r="AU22" s="90"/>
      <c r="AW22" s="13" t="s">
        <v>135</v>
      </c>
      <c r="AX22" s="86">
        <v>19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f>SUM(AX22:BC22)</f>
        <v>19</v>
      </c>
      <c r="BE22" s="88"/>
      <c r="BF22" s="89"/>
      <c r="BG22" s="90"/>
      <c r="BI22" s="13" t="s">
        <v>135</v>
      </c>
      <c r="BJ22" s="86">
        <v>33</v>
      </c>
      <c r="BK22" s="87">
        <v>3</v>
      </c>
      <c r="BL22" s="87">
        <v>0</v>
      </c>
      <c r="BM22" s="87">
        <v>0</v>
      </c>
      <c r="BN22" s="87">
        <v>0</v>
      </c>
      <c r="BO22" s="87">
        <v>0</v>
      </c>
      <c r="BP22" s="87">
        <f>SUM(BJ22:BO22)</f>
        <v>36</v>
      </c>
      <c r="BQ22" s="88"/>
      <c r="BR22" s="89"/>
      <c r="BS22" s="90"/>
      <c r="BT22" s="91"/>
      <c r="BU22" s="13" t="s">
        <v>135</v>
      </c>
      <c r="BV22" s="86">
        <v>12</v>
      </c>
      <c r="BW22" s="87">
        <v>9</v>
      </c>
      <c r="BX22" s="87">
        <v>1</v>
      </c>
      <c r="BY22" s="87">
        <v>0</v>
      </c>
      <c r="BZ22" s="87">
        <v>0</v>
      </c>
      <c r="CA22" s="87">
        <v>0</v>
      </c>
      <c r="CB22" s="87">
        <f>SUM(BV22:CA22)</f>
        <v>22</v>
      </c>
      <c r="CC22" s="88"/>
      <c r="CD22" s="89"/>
      <c r="CE22" s="90"/>
      <c r="CF22" s="91"/>
      <c r="CG22" s="225" t="s">
        <v>135</v>
      </c>
      <c r="CH22" s="326">
        <f>+B22+N22+Z22+AL22+AX22+BJ22+BV22</f>
        <v>102</v>
      </c>
      <c r="CI22" s="217">
        <f t="shared" ref="CI22" si="15">+C22+O22+AA22+AM22+AY22+BK22+BW22</f>
        <v>26</v>
      </c>
      <c r="CJ22" s="217">
        <f t="shared" ref="CJ22" si="16">+D22+P22+AB22+AN22+AZ22+BL22+BX22</f>
        <v>2</v>
      </c>
      <c r="CK22" s="217">
        <f t="shared" ref="CK22" si="17">+E22+Q22+AC22+AO22+BA22+BM22+BY22</f>
        <v>0</v>
      </c>
      <c r="CL22" s="217">
        <f t="shared" ref="CL22" si="18">+F22+R22+AD22+AP22+BB22+BN22+BZ22</f>
        <v>0</v>
      </c>
      <c r="CM22" s="217">
        <f>+G22+S22+AE22+AQ22+BC22+BO22+CA22</f>
        <v>0</v>
      </c>
      <c r="CN22" s="217">
        <f>SUM(CH22:CM22)</f>
        <v>130</v>
      </c>
      <c r="CO22" s="331"/>
      <c r="CP22" s="217"/>
      <c r="CQ22" s="218"/>
    </row>
    <row r="23" spans="1:95" ht="39" customHeight="1">
      <c r="A23" s="10" t="s">
        <v>136</v>
      </c>
      <c r="B23" s="104">
        <v>27</v>
      </c>
      <c r="C23" s="105">
        <v>4</v>
      </c>
      <c r="D23" s="105">
        <v>1</v>
      </c>
      <c r="E23" s="105">
        <v>0</v>
      </c>
      <c r="F23" s="105">
        <v>0</v>
      </c>
      <c r="G23" s="105">
        <v>0</v>
      </c>
      <c r="H23" s="87">
        <f>SUM(B23:G23)</f>
        <v>32</v>
      </c>
      <c r="I23" s="88"/>
      <c r="J23" s="89"/>
      <c r="K23" s="90"/>
      <c r="M23" s="10" t="s">
        <v>136</v>
      </c>
      <c r="N23" s="104">
        <v>5</v>
      </c>
      <c r="O23" s="105">
        <v>2</v>
      </c>
      <c r="P23" s="105">
        <v>0</v>
      </c>
      <c r="Q23" s="105">
        <v>0</v>
      </c>
      <c r="R23" s="105">
        <v>0</v>
      </c>
      <c r="S23" s="105">
        <v>0</v>
      </c>
      <c r="T23" s="87">
        <f>SUM(N23:S23)</f>
        <v>7</v>
      </c>
      <c r="U23" s="88"/>
      <c r="V23" s="89"/>
      <c r="W23" s="90"/>
      <c r="Y23" s="10" t="s">
        <v>136</v>
      </c>
      <c r="Z23" s="104">
        <v>4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87">
        <f>SUM(Z23:AE23)</f>
        <v>4</v>
      </c>
      <c r="AG23" s="88"/>
      <c r="AH23" s="89"/>
      <c r="AI23" s="90"/>
      <c r="AK23" s="10" t="s">
        <v>136</v>
      </c>
      <c r="AL23" s="104">
        <v>7</v>
      </c>
      <c r="AM23" s="105">
        <v>3</v>
      </c>
      <c r="AN23" s="105">
        <v>0</v>
      </c>
      <c r="AO23" s="105">
        <v>0</v>
      </c>
      <c r="AP23" s="105">
        <v>0</v>
      </c>
      <c r="AQ23" s="105">
        <v>0</v>
      </c>
      <c r="AR23" s="87">
        <f>SUM(AL23:AQ23)</f>
        <v>10</v>
      </c>
      <c r="AS23" s="88"/>
      <c r="AT23" s="89"/>
      <c r="AU23" s="90"/>
      <c r="AW23" s="10" t="s">
        <v>136</v>
      </c>
      <c r="AX23" s="104">
        <v>17</v>
      </c>
      <c r="AY23" s="105">
        <v>2</v>
      </c>
      <c r="AZ23" s="105">
        <v>0</v>
      </c>
      <c r="BA23" s="105">
        <v>0</v>
      </c>
      <c r="BB23" s="105">
        <v>0</v>
      </c>
      <c r="BC23" s="105">
        <v>0</v>
      </c>
      <c r="BD23" s="87">
        <f>SUM(AX23:BC23)</f>
        <v>19</v>
      </c>
      <c r="BE23" s="88"/>
      <c r="BF23" s="89"/>
      <c r="BG23" s="90"/>
      <c r="BI23" s="10" t="s">
        <v>136</v>
      </c>
      <c r="BJ23" s="104">
        <v>33</v>
      </c>
      <c r="BK23" s="105">
        <v>3</v>
      </c>
      <c r="BL23" s="105">
        <v>0</v>
      </c>
      <c r="BM23" s="105">
        <v>0</v>
      </c>
      <c r="BN23" s="105">
        <v>0</v>
      </c>
      <c r="BO23" s="105">
        <v>0</v>
      </c>
      <c r="BP23" s="87">
        <f>SUM(BJ23:BO23)</f>
        <v>36</v>
      </c>
      <c r="BQ23" s="88"/>
      <c r="BR23" s="89"/>
      <c r="BS23" s="90"/>
      <c r="BT23" s="91"/>
      <c r="BU23" s="10" t="s">
        <v>136</v>
      </c>
      <c r="BV23" s="104">
        <v>15</v>
      </c>
      <c r="BW23" s="105">
        <v>6</v>
      </c>
      <c r="BX23" s="105">
        <v>1</v>
      </c>
      <c r="BY23" s="105">
        <v>0</v>
      </c>
      <c r="BZ23" s="105">
        <v>0</v>
      </c>
      <c r="CA23" s="105">
        <v>0</v>
      </c>
      <c r="CB23" s="87">
        <f>SUM(BV23:CA23)</f>
        <v>22</v>
      </c>
      <c r="CC23" s="88"/>
      <c r="CD23" s="89"/>
      <c r="CE23" s="90"/>
      <c r="CF23" s="91"/>
      <c r="CG23" s="219" t="s">
        <v>136</v>
      </c>
      <c r="CH23" s="326">
        <f t="shared" ref="CH23:CH25" si="19">+B23+N23+Z23+AL23+AX23+BJ23+BV23</f>
        <v>108</v>
      </c>
      <c r="CI23" s="217">
        <f t="shared" ref="CI23:CI25" si="20">+C23+O23+AA23+AM23+AY23+BK23+BW23</f>
        <v>20</v>
      </c>
      <c r="CJ23" s="217">
        <f t="shared" ref="CJ23:CJ25" si="21">+D23+P23+AB23+AN23+AZ23+BL23+BX23</f>
        <v>2</v>
      </c>
      <c r="CK23" s="217">
        <f t="shared" ref="CK23:CK25" si="22">+E23+Q23+AC23+AO23+BA23+BM23+BY23</f>
        <v>0</v>
      </c>
      <c r="CL23" s="217">
        <f t="shared" ref="CL23:CL25" si="23">+F23+R23+AD23+AP23+BB23+BN23+BZ23</f>
        <v>0</v>
      </c>
      <c r="CM23" s="217">
        <f t="shared" ref="CM23:CM25" si="24">+G23+S23+AE23+AQ23+BC23+BO23+CA23</f>
        <v>0</v>
      </c>
      <c r="CN23" s="217">
        <f>SUM(CH23:CM23)</f>
        <v>130</v>
      </c>
      <c r="CO23" s="331"/>
      <c r="CP23" s="217"/>
      <c r="CQ23" s="227"/>
    </row>
    <row r="24" spans="1:95" ht="37.5" customHeight="1">
      <c r="A24" s="10" t="s">
        <v>137</v>
      </c>
      <c r="B24" s="104">
        <v>25</v>
      </c>
      <c r="C24" s="105">
        <v>7</v>
      </c>
      <c r="D24" s="105">
        <v>0</v>
      </c>
      <c r="E24" s="105">
        <v>0</v>
      </c>
      <c r="F24" s="105">
        <v>0</v>
      </c>
      <c r="G24" s="105">
        <v>0</v>
      </c>
      <c r="H24" s="87">
        <f>SUM(B24:G24)</f>
        <v>32</v>
      </c>
      <c r="I24" s="88"/>
      <c r="J24" s="89"/>
      <c r="K24" s="90"/>
      <c r="M24" s="10" t="s">
        <v>137</v>
      </c>
      <c r="N24" s="104">
        <v>5</v>
      </c>
      <c r="O24" s="105">
        <v>2</v>
      </c>
      <c r="P24" s="105">
        <v>0</v>
      </c>
      <c r="Q24" s="105">
        <v>0</v>
      </c>
      <c r="R24" s="105">
        <v>0</v>
      </c>
      <c r="S24" s="105">
        <v>0</v>
      </c>
      <c r="T24" s="87">
        <f>SUM(N24:S24)</f>
        <v>7</v>
      </c>
      <c r="U24" s="88"/>
      <c r="V24" s="89"/>
      <c r="W24" s="90"/>
      <c r="Y24" s="10" t="s">
        <v>137</v>
      </c>
      <c r="Z24" s="104">
        <v>4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87">
        <f>SUM(Z24:AE24)</f>
        <v>4</v>
      </c>
      <c r="AG24" s="88"/>
      <c r="AH24" s="89"/>
      <c r="AI24" s="90"/>
      <c r="AK24" s="10" t="s">
        <v>137</v>
      </c>
      <c r="AL24" s="104">
        <v>7</v>
      </c>
      <c r="AM24" s="105">
        <v>3</v>
      </c>
      <c r="AN24" s="105">
        <v>0</v>
      </c>
      <c r="AO24" s="105">
        <v>0</v>
      </c>
      <c r="AP24" s="105">
        <v>0</v>
      </c>
      <c r="AQ24" s="105">
        <v>0</v>
      </c>
      <c r="AR24" s="87">
        <f>SUM(AL24:AQ24)</f>
        <v>10</v>
      </c>
      <c r="AS24" s="88"/>
      <c r="AT24" s="89"/>
      <c r="AU24" s="90"/>
      <c r="AW24" s="10" t="s">
        <v>137</v>
      </c>
      <c r="AX24" s="104">
        <v>18</v>
      </c>
      <c r="AY24" s="105">
        <v>1</v>
      </c>
      <c r="AZ24" s="105">
        <v>0</v>
      </c>
      <c r="BA24" s="105">
        <v>0</v>
      </c>
      <c r="BB24" s="105">
        <v>0</v>
      </c>
      <c r="BC24" s="105">
        <v>0</v>
      </c>
      <c r="BD24" s="87">
        <f>SUM(AX24:BC24)</f>
        <v>19</v>
      </c>
      <c r="BE24" s="88"/>
      <c r="BF24" s="89"/>
      <c r="BG24" s="90"/>
      <c r="BI24" s="10" t="s">
        <v>137</v>
      </c>
      <c r="BJ24" s="104">
        <v>33</v>
      </c>
      <c r="BK24" s="105">
        <v>3</v>
      </c>
      <c r="BL24" s="105">
        <v>0</v>
      </c>
      <c r="BM24" s="105">
        <v>0</v>
      </c>
      <c r="BN24" s="105">
        <v>0</v>
      </c>
      <c r="BO24" s="105">
        <v>0</v>
      </c>
      <c r="BP24" s="87">
        <f>SUM(BJ24:BO24)</f>
        <v>36</v>
      </c>
      <c r="BQ24" s="88"/>
      <c r="BR24" s="89"/>
      <c r="BS24" s="90"/>
      <c r="BT24" s="91"/>
      <c r="BU24" s="10" t="s">
        <v>137</v>
      </c>
      <c r="BV24" s="104">
        <v>16</v>
      </c>
      <c r="BW24" s="105">
        <v>5</v>
      </c>
      <c r="BX24" s="105">
        <v>1</v>
      </c>
      <c r="BY24" s="105">
        <v>0</v>
      </c>
      <c r="BZ24" s="105">
        <v>0</v>
      </c>
      <c r="CA24" s="105">
        <v>0</v>
      </c>
      <c r="CB24" s="87">
        <f>SUM(BV24:CA24)</f>
        <v>22</v>
      </c>
      <c r="CC24" s="88"/>
      <c r="CD24" s="89"/>
      <c r="CE24" s="90"/>
      <c r="CF24" s="91"/>
      <c r="CG24" s="219" t="s">
        <v>137</v>
      </c>
      <c r="CH24" s="326">
        <f t="shared" si="19"/>
        <v>108</v>
      </c>
      <c r="CI24" s="217">
        <f t="shared" si="20"/>
        <v>21</v>
      </c>
      <c r="CJ24" s="217">
        <f t="shared" si="21"/>
        <v>1</v>
      </c>
      <c r="CK24" s="217">
        <f t="shared" si="22"/>
        <v>0</v>
      </c>
      <c r="CL24" s="217">
        <f t="shared" si="23"/>
        <v>0</v>
      </c>
      <c r="CM24" s="217">
        <f t="shared" si="24"/>
        <v>0</v>
      </c>
      <c r="CN24" s="217">
        <f>SUM(CH24:CM24)</f>
        <v>130</v>
      </c>
      <c r="CO24" s="331"/>
      <c r="CP24" s="217"/>
      <c r="CQ24" s="227"/>
    </row>
    <row r="25" spans="1:95" ht="24.75" customHeight="1" thickBot="1">
      <c r="A25" s="10" t="s">
        <v>138</v>
      </c>
      <c r="B25" s="104">
        <v>23</v>
      </c>
      <c r="C25" s="105">
        <v>9</v>
      </c>
      <c r="D25" s="105">
        <v>0</v>
      </c>
      <c r="E25" s="105">
        <v>0</v>
      </c>
      <c r="F25" s="105">
        <v>0</v>
      </c>
      <c r="G25" s="105">
        <v>0</v>
      </c>
      <c r="H25" s="87">
        <f>SUM(B25:G25)</f>
        <v>32</v>
      </c>
      <c r="I25" s="88"/>
      <c r="J25" s="89"/>
      <c r="K25" s="90"/>
      <c r="M25" s="10" t="s">
        <v>138</v>
      </c>
      <c r="N25" s="104">
        <v>4</v>
      </c>
      <c r="O25" s="105">
        <v>3</v>
      </c>
      <c r="P25" s="105">
        <v>0</v>
      </c>
      <c r="Q25" s="105">
        <v>0</v>
      </c>
      <c r="R25" s="105">
        <v>0</v>
      </c>
      <c r="S25" s="105">
        <v>0</v>
      </c>
      <c r="T25" s="87">
        <f>SUM(N25:S25)</f>
        <v>7</v>
      </c>
      <c r="U25" s="88"/>
      <c r="V25" s="89"/>
      <c r="W25" s="90"/>
      <c r="Y25" s="10" t="s">
        <v>138</v>
      </c>
      <c r="Z25" s="104">
        <v>4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87">
        <f>SUM(Z25:AE25)</f>
        <v>4</v>
      </c>
      <c r="AG25" s="88"/>
      <c r="AH25" s="89"/>
      <c r="AI25" s="90"/>
      <c r="AK25" s="10" t="s">
        <v>138</v>
      </c>
      <c r="AL25" s="104">
        <v>5</v>
      </c>
      <c r="AM25" s="105">
        <v>5</v>
      </c>
      <c r="AN25" s="105">
        <v>0</v>
      </c>
      <c r="AO25" s="105">
        <v>0</v>
      </c>
      <c r="AP25" s="105">
        <v>0</v>
      </c>
      <c r="AQ25" s="105">
        <v>0</v>
      </c>
      <c r="AR25" s="87">
        <f>SUM(AL25:AQ25)</f>
        <v>10</v>
      </c>
      <c r="AS25" s="88"/>
      <c r="AT25" s="89"/>
      <c r="AU25" s="90"/>
      <c r="AW25" s="10" t="s">
        <v>138</v>
      </c>
      <c r="AX25" s="104">
        <v>16</v>
      </c>
      <c r="AY25" s="105">
        <v>3</v>
      </c>
      <c r="AZ25" s="105">
        <v>0</v>
      </c>
      <c r="BA25" s="105">
        <v>0</v>
      </c>
      <c r="BB25" s="105">
        <v>0</v>
      </c>
      <c r="BC25" s="105">
        <v>0</v>
      </c>
      <c r="BD25" s="87">
        <f>SUM(AX25:BC25)</f>
        <v>19</v>
      </c>
      <c r="BE25" s="88"/>
      <c r="BF25" s="89"/>
      <c r="BG25" s="90"/>
      <c r="BI25" s="10" t="s">
        <v>138</v>
      </c>
      <c r="BJ25" s="104">
        <v>33</v>
      </c>
      <c r="BK25" s="105">
        <v>3</v>
      </c>
      <c r="BL25" s="105">
        <v>0</v>
      </c>
      <c r="BM25" s="105">
        <v>0</v>
      </c>
      <c r="BN25" s="105">
        <v>0</v>
      </c>
      <c r="BO25" s="105">
        <v>0</v>
      </c>
      <c r="BP25" s="87">
        <f>SUM(BJ25:BO25)</f>
        <v>36</v>
      </c>
      <c r="BQ25" s="88"/>
      <c r="BR25" s="89"/>
      <c r="BS25" s="90"/>
      <c r="BT25" s="91"/>
      <c r="BU25" s="10" t="s">
        <v>138</v>
      </c>
      <c r="BV25" s="104">
        <v>14</v>
      </c>
      <c r="BW25" s="105">
        <v>8</v>
      </c>
      <c r="BX25" s="105">
        <v>0</v>
      </c>
      <c r="BY25" s="105">
        <v>0</v>
      </c>
      <c r="BZ25" s="105">
        <v>0</v>
      </c>
      <c r="CA25" s="105">
        <v>0</v>
      </c>
      <c r="CB25" s="87">
        <f>SUM(BV25:CA25)</f>
        <v>22</v>
      </c>
      <c r="CC25" s="88"/>
      <c r="CD25" s="89"/>
      <c r="CE25" s="90"/>
      <c r="CF25" s="91"/>
      <c r="CG25" s="220" t="s">
        <v>138</v>
      </c>
      <c r="CH25" s="327">
        <f t="shared" si="19"/>
        <v>99</v>
      </c>
      <c r="CI25" s="221">
        <f t="shared" si="20"/>
        <v>31</v>
      </c>
      <c r="CJ25" s="221">
        <f t="shared" si="21"/>
        <v>0</v>
      </c>
      <c r="CK25" s="221">
        <f t="shared" si="22"/>
        <v>0</v>
      </c>
      <c r="CL25" s="221">
        <f t="shared" si="23"/>
        <v>0</v>
      </c>
      <c r="CM25" s="221">
        <f t="shared" si="24"/>
        <v>0</v>
      </c>
      <c r="CN25" s="221">
        <f>SUM(CH25:CM25)</f>
        <v>130</v>
      </c>
      <c r="CO25" s="332"/>
      <c r="CP25" s="221"/>
      <c r="CQ25" s="229"/>
    </row>
    <row r="26" spans="1:95" s="150" customFormat="1" ht="24" thickBot="1">
      <c r="A26" s="145" t="s">
        <v>4</v>
      </c>
      <c r="B26" s="136">
        <f>SUM(B21:B25)</f>
        <v>99</v>
      </c>
      <c r="C26" s="115">
        <f t="shared" ref="C26:H26" si="25">SUM(C22:C25)</f>
        <v>27</v>
      </c>
      <c r="D26" s="115">
        <f t="shared" si="25"/>
        <v>2</v>
      </c>
      <c r="E26" s="115">
        <f t="shared" si="25"/>
        <v>0</v>
      </c>
      <c r="F26" s="115">
        <f t="shared" si="25"/>
        <v>0</v>
      </c>
      <c r="G26" s="115">
        <f t="shared" si="25"/>
        <v>0</v>
      </c>
      <c r="H26" s="115">
        <f t="shared" si="25"/>
        <v>128</v>
      </c>
      <c r="I26" s="115">
        <f>((B26*5)+(C26*4)+(D26*3)+(E26*2)+(F26*1))/(B26+C26+D26+E26+F26)</f>
        <v>4.7578125</v>
      </c>
      <c r="J26" s="94" t="s">
        <v>96</v>
      </c>
      <c r="K26" s="109">
        <f>I26*100/5</f>
        <v>95.15625</v>
      </c>
      <c r="L26" s="149"/>
      <c r="M26" s="145" t="s">
        <v>4</v>
      </c>
      <c r="N26" s="136">
        <f t="shared" ref="N26:T26" si="26">SUM(N22:N25)</f>
        <v>18</v>
      </c>
      <c r="O26" s="115">
        <f t="shared" si="26"/>
        <v>10</v>
      </c>
      <c r="P26" s="115">
        <f t="shared" si="26"/>
        <v>0</v>
      </c>
      <c r="Q26" s="115">
        <f t="shared" si="26"/>
        <v>0</v>
      </c>
      <c r="R26" s="115">
        <f t="shared" si="26"/>
        <v>0</v>
      </c>
      <c r="S26" s="115">
        <f t="shared" si="26"/>
        <v>0</v>
      </c>
      <c r="T26" s="115">
        <f t="shared" si="26"/>
        <v>28</v>
      </c>
      <c r="U26" s="115">
        <f>((N26*5)+(O26*4)+(P26*3)+(Q26*2)+(R26*1))/(N26+O26+P26+Q26+R26)</f>
        <v>4.6428571428571432</v>
      </c>
      <c r="V26" s="94" t="s">
        <v>96</v>
      </c>
      <c r="W26" s="109">
        <f>U26*100/5</f>
        <v>92.857142857142861</v>
      </c>
      <c r="Y26" s="145" t="s">
        <v>4</v>
      </c>
      <c r="Z26" s="136">
        <f t="shared" ref="Z26:AF26" si="27">SUM(Z22:Z25)</f>
        <v>15</v>
      </c>
      <c r="AA26" s="115">
        <f t="shared" si="27"/>
        <v>1</v>
      </c>
      <c r="AB26" s="115">
        <f t="shared" si="27"/>
        <v>0</v>
      </c>
      <c r="AC26" s="115">
        <f t="shared" si="27"/>
        <v>0</v>
      </c>
      <c r="AD26" s="115">
        <f t="shared" si="27"/>
        <v>0</v>
      </c>
      <c r="AE26" s="115">
        <f t="shared" si="27"/>
        <v>0</v>
      </c>
      <c r="AF26" s="115">
        <f t="shared" si="27"/>
        <v>16</v>
      </c>
      <c r="AG26" s="115">
        <f>((Z26*5)+(AA26*4)+(AB26*3)+(AC26*2)+(AD26*1))/(Z26+AA26+AB26+AC26+AD26)</f>
        <v>4.9375</v>
      </c>
      <c r="AH26" s="94" t="s">
        <v>96</v>
      </c>
      <c r="AI26" s="109">
        <f>AG26*100/5</f>
        <v>98.75</v>
      </c>
      <c r="AK26" s="145" t="s">
        <v>4</v>
      </c>
      <c r="AL26" s="136">
        <f t="shared" ref="AL26:AR26" si="28">SUM(AL22:AL25)</f>
        <v>26</v>
      </c>
      <c r="AM26" s="115">
        <f t="shared" si="28"/>
        <v>14</v>
      </c>
      <c r="AN26" s="115">
        <f t="shared" si="28"/>
        <v>0</v>
      </c>
      <c r="AO26" s="115">
        <f t="shared" si="28"/>
        <v>0</v>
      </c>
      <c r="AP26" s="115">
        <f t="shared" si="28"/>
        <v>0</v>
      </c>
      <c r="AQ26" s="115">
        <f t="shared" si="28"/>
        <v>0</v>
      </c>
      <c r="AR26" s="115">
        <f t="shared" si="28"/>
        <v>40</v>
      </c>
      <c r="AS26" s="115">
        <f>((AL26*5)+(AM26*4)+(AN26*3)+(AO26*2)+(AP26*1))/(AL26+AM26+AN26+AO26+AP26)</f>
        <v>4.6500000000000004</v>
      </c>
      <c r="AT26" s="94" t="s">
        <v>96</v>
      </c>
      <c r="AU26" s="109">
        <f>AS26*100/5</f>
        <v>93.000000000000014</v>
      </c>
      <c r="AW26" s="145" t="s">
        <v>4</v>
      </c>
      <c r="AX26" s="136">
        <f t="shared" ref="AX26:BD26" si="29">SUM(AX22:AX25)</f>
        <v>70</v>
      </c>
      <c r="AY26" s="115">
        <f t="shared" si="29"/>
        <v>6</v>
      </c>
      <c r="AZ26" s="115">
        <f t="shared" si="29"/>
        <v>0</v>
      </c>
      <c r="BA26" s="115">
        <f t="shared" si="29"/>
        <v>0</v>
      </c>
      <c r="BB26" s="115">
        <f t="shared" si="29"/>
        <v>0</v>
      </c>
      <c r="BC26" s="115">
        <f t="shared" si="29"/>
        <v>0</v>
      </c>
      <c r="BD26" s="115">
        <f t="shared" si="29"/>
        <v>76</v>
      </c>
      <c r="BE26" s="115">
        <f>((AX26*5)+(AY26*4)+(AZ26*3)+(BA26*2)+(BB26*1))/(AX26+AY26+AZ26+BA26+BB26)</f>
        <v>4.9210526315789478</v>
      </c>
      <c r="BF26" s="94" t="s">
        <v>96</v>
      </c>
      <c r="BG26" s="109">
        <f>BE26*100/5</f>
        <v>98.421052631578959</v>
      </c>
      <c r="BI26" s="145" t="s">
        <v>4</v>
      </c>
      <c r="BJ26" s="136">
        <f t="shared" ref="BJ26:BP26" si="30">SUM(BJ22:BJ25)</f>
        <v>132</v>
      </c>
      <c r="BK26" s="115">
        <f t="shared" si="30"/>
        <v>12</v>
      </c>
      <c r="BL26" s="115">
        <f t="shared" si="30"/>
        <v>0</v>
      </c>
      <c r="BM26" s="115">
        <f t="shared" si="30"/>
        <v>0</v>
      </c>
      <c r="BN26" s="115">
        <f t="shared" si="30"/>
        <v>0</v>
      </c>
      <c r="BO26" s="115">
        <f t="shared" si="30"/>
        <v>0</v>
      </c>
      <c r="BP26" s="115">
        <f t="shared" si="30"/>
        <v>144</v>
      </c>
      <c r="BQ26" s="115">
        <f>((BJ26*5)+(BK26*4)+(BL26*3)+(BM26*2)+(BN26*1))/(BJ26+BK26+BL26+BM26+BN26)</f>
        <v>4.916666666666667</v>
      </c>
      <c r="BR26" s="94" t="s">
        <v>96</v>
      </c>
      <c r="BS26" s="109">
        <f>BQ26*100/5</f>
        <v>98.333333333333343</v>
      </c>
      <c r="BT26" s="134"/>
      <c r="BU26" s="145" t="s">
        <v>4</v>
      </c>
      <c r="BV26" s="136">
        <f t="shared" ref="BV26:CB26" si="31">SUM(BV22:BV25)</f>
        <v>57</v>
      </c>
      <c r="BW26" s="115">
        <f t="shared" si="31"/>
        <v>28</v>
      </c>
      <c r="BX26" s="115">
        <f t="shared" si="31"/>
        <v>3</v>
      </c>
      <c r="BY26" s="115">
        <f t="shared" si="31"/>
        <v>0</v>
      </c>
      <c r="BZ26" s="115">
        <f t="shared" si="31"/>
        <v>0</v>
      </c>
      <c r="CA26" s="115">
        <f t="shared" si="31"/>
        <v>0</v>
      </c>
      <c r="CB26" s="115">
        <f t="shared" si="31"/>
        <v>88</v>
      </c>
      <c r="CC26" s="115">
        <f>((BV26*5)+(BW26*4)+(BX26*3)+(BY26*2)+(BZ26*1))/(BV26+BW26+BX26+BY26+BZ26)</f>
        <v>4.6136363636363633</v>
      </c>
      <c r="CD26" s="94" t="s">
        <v>96</v>
      </c>
      <c r="CE26" s="109">
        <f>CC26*100/5</f>
        <v>92.272727272727266</v>
      </c>
      <c r="CF26" s="134"/>
      <c r="CG26" s="210" t="s">
        <v>4</v>
      </c>
      <c r="CH26" s="333">
        <f t="shared" ref="CH26:CN26" si="32">SUM(CH22:CH25)</f>
        <v>417</v>
      </c>
      <c r="CI26" s="334">
        <f t="shared" si="32"/>
        <v>98</v>
      </c>
      <c r="CJ26" s="334">
        <f t="shared" si="32"/>
        <v>5</v>
      </c>
      <c r="CK26" s="334">
        <f t="shared" si="32"/>
        <v>0</v>
      </c>
      <c r="CL26" s="334">
        <f t="shared" si="32"/>
        <v>0</v>
      </c>
      <c r="CM26" s="334">
        <f t="shared" si="32"/>
        <v>0</v>
      </c>
      <c r="CN26" s="334">
        <f t="shared" si="32"/>
        <v>520</v>
      </c>
      <c r="CO26" s="335">
        <f>((CH26*5)+(CI26*4)+(CJ26*3)+(CK26*2)+(CL26*1))/(CH26+CI26+CJ26+CK26+CL26)</f>
        <v>4.7923076923076922</v>
      </c>
      <c r="CP26" s="208" t="s">
        <v>204</v>
      </c>
      <c r="CQ26" s="209">
        <f>CO26*100/5</f>
        <v>95.84615384615384</v>
      </c>
    </row>
    <row r="27" spans="1:95">
      <c r="A27" s="151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152"/>
      <c r="M27" s="151"/>
      <c r="N27" s="73"/>
      <c r="O27" s="73"/>
      <c r="P27" s="73"/>
      <c r="Q27" s="73"/>
      <c r="R27" s="73"/>
      <c r="S27" s="73"/>
      <c r="T27" s="73"/>
      <c r="U27" s="73"/>
      <c r="V27" s="73"/>
      <c r="W27" s="73"/>
      <c r="Y27" s="151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K27" s="151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W27" s="151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I27" s="151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U27" s="151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G27" s="193"/>
      <c r="CH27" s="194"/>
      <c r="CI27" s="194"/>
      <c r="CJ27" s="194"/>
      <c r="CK27" s="194"/>
      <c r="CL27" s="194"/>
      <c r="CM27" s="194"/>
      <c r="CN27" s="194"/>
      <c r="CO27" s="194"/>
      <c r="CP27" s="73"/>
      <c r="CQ27" s="73"/>
    </row>
    <row r="28" spans="1:95" ht="23.25" customHeight="1">
      <c r="A28" s="15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52"/>
      <c r="M28" s="151"/>
      <c r="N28" s="73"/>
      <c r="O28" s="73"/>
      <c r="P28" s="73"/>
      <c r="Q28" s="73"/>
      <c r="R28" s="73"/>
      <c r="S28" s="73"/>
      <c r="T28" s="73"/>
      <c r="U28" s="73"/>
      <c r="V28" s="73"/>
      <c r="W28" s="73"/>
      <c r="Y28" s="151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K28" s="151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W28" s="151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I28" s="151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U28" s="151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G28" s="193"/>
      <c r="CH28" s="194"/>
      <c r="CI28" s="194"/>
      <c r="CJ28" s="194"/>
      <c r="CK28" s="194"/>
      <c r="CL28" s="194"/>
      <c r="CM28" s="194"/>
      <c r="CN28" s="194"/>
      <c r="CO28" s="194"/>
      <c r="CP28" s="73"/>
      <c r="CQ28" s="73"/>
    </row>
    <row r="29" spans="1:95" ht="23.25" customHeight="1" thickBot="1">
      <c r="A29" s="153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M29" s="153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Y29" s="153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K29" s="153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W29" s="153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I29" s="153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U29" s="153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G29" s="195"/>
      <c r="CH29" s="196"/>
      <c r="CI29" s="196"/>
      <c r="CJ29" s="196"/>
      <c r="CK29" s="196"/>
      <c r="CL29" s="196"/>
      <c r="CM29" s="196"/>
      <c r="CN29" s="196"/>
      <c r="CO29" s="196"/>
      <c r="CP29" s="112"/>
      <c r="CQ29" s="112"/>
    </row>
    <row r="30" spans="1:95" ht="25.5" customHeight="1">
      <c r="A30" s="390" t="s">
        <v>77</v>
      </c>
      <c r="B30" s="392" t="s">
        <v>1</v>
      </c>
      <c r="C30" s="393"/>
      <c r="D30" s="393"/>
      <c r="E30" s="393"/>
      <c r="F30" s="394"/>
      <c r="G30" s="402" t="s">
        <v>3</v>
      </c>
      <c r="H30" s="397" t="s">
        <v>2</v>
      </c>
      <c r="I30" s="399" t="s">
        <v>5</v>
      </c>
      <c r="J30" s="400"/>
      <c r="K30" s="401"/>
      <c r="M30" s="390" t="s">
        <v>77</v>
      </c>
      <c r="N30" s="392" t="s">
        <v>1</v>
      </c>
      <c r="O30" s="393"/>
      <c r="P30" s="393"/>
      <c r="Q30" s="393"/>
      <c r="R30" s="394"/>
      <c r="S30" s="402" t="s">
        <v>3</v>
      </c>
      <c r="T30" s="397" t="s">
        <v>2</v>
      </c>
      <c r="U30" s="399" t="s">
        <v>5</v>
      </c>
      <c r="V30" s="400"/>
      <c r="W30" s="401"/>
      <c r="Y30" s="390" t="s">
        <v>77</v>
      </c>
      <c r="Z30" s="392" t="s">
        <v>1</v>
      </c>
      <c r="AA30" s="393"/>
      <c r="AB30" s="393"/>
      <c r="AC30" s="393"/>
      <c r="AD30" s="394"/>
      <c r="AE30" s="402" t="s">
        <v>3</v>
      </c>
      <c r="AF30" s="397" t="s">
        <v>2</v>
      </c>
      <c r="AG30" s="399" t="s">
        <v>5</v>
      </c>
      <c r="AH30" s="400"/>
      <c r="AI30" s="401"/>
      <c r="AK30" s="390" t="s">
        <v>77</v>
      </c>
      <c r="AL30" s="392" t="s">
        <v>1</v>
      </c>
      <c r="AM30" s="393"/>
      <c r="AN30" s="393"/>
      <c r="AO30" s="393"/>
      <c r="AP30" s="394"/>
      <c r="AQ30" s="402" t="s">
        <v>3</v>
      </c>
      <c r="AR30" s="397" t="s">
        <v>2</v>
      </c>
      <c r="AS30" s="399" t="s">
        <v>5</v>
      </c>
      <c r="AT30" s="400"/>
      <c r="AU30" s="401"/>
      <c r="AW30" s="390" t="s">
        <v>77</v>
      </c>
      <c r="AX30" s="392" t="s">
        <v>1</v>
      </c>
      <c r="AY30" s="393"/>
      <c r="AZ30" s="393"/>
      <c r="BA30" s="393"/>
      <c r="BB30" s="394"/>
      <c r="BC30" s="402" t="s">
        <v>3</v>
      </c>
      <c r="BD30" s="397" t="s">
        <v>2</v>
      </c>
      <c r="BE30" s="399" t="s">
        <v>5</v>
      </c>
      <c r="BF30" s="400"/>
      <c r="BG30" s="401"/>
      <c r="BI30" s="390" t="s">
        <v>77</v>
      </c>
      <c r="BJ30" s="392" t="s">
        <v>1</v>
      </c>
      <c r="BK30" s="393"/>
      <c r="BL30" s="393"/>
      <c r="BM30" s="393"/>
      <c r="BN30" s="394"/>
      <c r="BO30" s="402" t="s">
        <v>3</v>
      </c>
      <c r="BP30" s="397" t="s">
        <v>2</v>
      </c>
      <c r="BQ30" s="399" t="s">
        <v>5</v>
      </c>
      <c r="BR30" s="400"/>
      <c r="BS30" s="401"/>
      <c r="BT30" s="79"/>
      <c r="BU30" s="390" t="s">
        <v>77</v>
      </c>
      <c r="BV30" s="392" t="s">
        <v>1</v>
      </c>
      <c r="BW30" s="393"/>
      <c r="BX30" s="393"/>
      <c r="BY30" s="393"/>
      <c r="BZ30" s="394"/>
      <c r="CA30" s="402" t="s">
        <v>3</v>
      </c>
      <c r="CB30" s="397" t="s">
        <v>2</v>
      </c>
      <c r="CC30" s="399" t="s">
        <v>5</v>
      </c>
      <c r="CD30" s="400"/>
      <c r="CE30" s="401"/>
      <c r="CF30" s="79"/>
      <c r="CG30" s="405" t="s">
        <v>77</v>
      </c>
      <c r="CH30" s="407" t="s">
        <v>1</v>
      </c>
      <c r="CI30" s="408"/>
      <c r="CJ30" s="408"/>
      <c r="CK30" s="408"/>
      <c r="CL30" s="408"/>
      <c r="CM30" s="415" t="s">
        <v>3</v>
      </c>
      <c r="CN30" s="411" t="s">
        <v>2</v>
      </c>
      <c r="CO30" s="413" t="s">
        <v>5</v>
      </c>
      <c r="CP30" s="413"/>
      <c r="CQ30" s="414"/>
    </row>
    <row r="31" spans="1:95" ht="25.5" customHeight="1" thickBot="1">
      <c r="A31" s="391"/>
      <c r="B31" s="80">
        <v>5</v>
      </c>
      <c r="C31" s="81">
        <v>4</v>
      </c>
      <c r="D31" s="81">
        <v>3</v>
      </c>
      <c r="E31" s="81">
        <v>2</v>
      </c>
      <c r="F31" s="81">
        <v>1</v>
      </c>
      <c r="G31" s="403"/>
      <c r="H31" s="398"/>
      <c r="I31" s="82" t="s">
        <v>47</v>
      </c>
      <c r="J31" s="83" t="s">
        <v>49</v>
      </c>
      <c r="K31" s="84" t="s">
        <v>48</v>
      </c>
      <c r="M31" s="391"/>
      <c r="N31" s="80">
        <v>5</v>
      </c>
      <c r="O31" s="81">
        <v>4</v>
      </c>
      <c r="P31" s="81">
        <v>3</v>
      </c>
      <c r="Q31" s="81">
        <v>2</v>
      </c>
      <c r="R31" s="81">
        <v>1</v>
      </c>
      <c r="S31" s="403"/>
      <c r="T31" s="398"/>
      <c r="U31" s="82" t="s">
        <v>47</v>
      </c>
      <c r="V31" s="83" t="s">
        <v>49</v>
      </c>
      <c r="W31" s="84" t="s">
        <v>48</v>
      </c>
      <c r="Y31" s="391"/>
      <c r="Z31" s="80">
        <v>5</v>
      </c>
      <c r="AA31" s="81">
        <v>4</v>
      </c>
      <c r="AB31" s="81">
        <v>3</v>
      </c>
      <c r="AC31" s="81">
        <v>2</v>
      </c>
      <c r="AD31" s="81">
        <v>1</v>
      </c>
      <c r="AE31" s="403"/>
      <c r="AF31" s="398"/>
      <c r="AG31" s="82" t="s">
        <v>47</v>
      </c>
      <c r="AH31" s="83" t="s">
        <v>49</v>
      </c>
      <c r="AI31" s="84" t="s">
        <v>48</v>
      </c>
      <c r="AK31" s="391"/>
      <c r="AL31" s="80">
        <v>5</v>
      </c>
      <c r="AM31" s="81">
        <v>4</v>
      </c>
      <c r="AN31" s="81">
        <v>3</v>
      </c>
      <c r="AO31" s="81">
        <v>2</v>
      </c>
      <c r="AP31" s="81">
        <v>1</v>
      </c>
      <c r="AQ31" s="403"/>
      <c r="AR31" s="398"/>
      <c r="AS31" s="82" t="s">
        <v>47</v>
      </c>
      <c r="AT31" s="83" t="s">
        <v>49</v>
      </c>
      <c r="AU31" s="84" t="s">
        <v>48</v>
      </c>
      <c r="AW31" s="391"/>
      <c r="AX31" s="80">
        <v>5</v>
      </c>
      <c r="AY31" s="81">
        <v>4</v>
      </c>
      <c r="AZ31" s="81">
        <v>3</v>
      </c>
      <c r="BA31" s="81">
        <v>2</v>
      </c>
      <c r="BB31" s="81">
        <v>1</v>
      </c>
      <c r="BC31" s="403"/>
      <c r="BD31" s="398"/>
      <c r="BE31" s="82" t="s">
        <v>47</v>
      </c>
      <c r="BF31" s="83" t="s">
        <v>49</v>
      </c>
      <c r="BG31" s="84" t="s">
        <v>48</v>
      </c>
      <c r="BI31" s="391"/>
      <c r="BJ31" s="80">
        <v>5</v>
      </c>
      <c r="BK31" s="81">
        <v>4</v>
      </c>
      <c r="BL31" s="81">
        <v>3</v>
      </c>
      <c r="BM31" s="81">
        <v>2</v>
      </c>
      <c r="BN31" s="81">
        <v>1</v>
      </c>
      <c r="BO31" s="403"/>
      <c r="BP31" s="398"/>
      <c r="BQ31" s="82" t="s">
        <v>47</v>
      </c>
      <c r="BR31" s="83" t="s">
        <v>49</v>
      </c>
      <c r="BS31" s="84" t="s">
        <v>48</v>
      </c>
      <c r="BT31" s="85"/>
      <c r="BU31" s="391"/>
      <c r="BV31" s="80">
        <v>5</v>
      </c>
      <c r="BW31" s="81">
        <v>4</v>
      </c>
      <c r="BX31" s="81">
        <v>3</v>
      </c>
      <c r="BY31" s="81">
        <v>2</v>
      </c>
      <c r="BZ31" s="81">
        <v>1</v>
      </c>
      <c r="CA31" s="403"/>
      <c r="CB31" s="398"/>
      <c r="CC31" s="82" t="s">
        <v>47</v>
      </c>
      <c r="CD31" s="83" t="s">
        <v>49</v>
      </c>
      <c r="CE31" s="84" t="s">
        <v>48</v>
      </c>
      <c r="CF31" s="85"/>
      <c r="CG31" s="406"/>
      <c r="CH31" s="189">
        <v>5</v>
      </c>
      <c r="CI31" s="190">
        <v>4</v>
      </c>
      <c r="CJ31" s="190">
        <v>3</v>
      </c>
      <c r="CK31" s="190">
        <v>2</v>
      </c>
      <c r="CL31" s="190">
        <v>1</v>
      </c>
      <c r="CM31" s="416"/>
      <c r="CN31" s="412"/>
      <c r="CO31" s="82" t="s">
        <v>47</v>
      </c>
      <c r="CP31" s="83" t="s">
        <v>49</v>
      </c>
      <c r="CQ31" s="84" t="s">
        <v>48</v>
      </c>
    </row>
    <row r="32" spans="1:95" ht="43.5">
      <c r="A32" s="141" t="s">
        <v>139</v>
      </c>
      <c r="B32" s="154"/>
      <c r="C32" s="142"/>
      <c r="D32" s="142"/>
      <c r="E32" s="142"/>
      <c r="F32" s="142"/>
      <c r="G32" s="142"/>
      <c r="H32" s="142"/>
      <c r="I32" s="142"/>
      <c r="J32" s="155"/>
      <c r="K32" s="144"/>
      <c r="M32" s="141" t="s">
        <v>139</v>
      </c>
      <c r="N32" s="154"/>
      <c r="O32" s="142"/>
      <c r="P32" s="142"/>
      <c r="Q32" s="142"/>
      <c r="R32" s="142"/>
      <c r="S32" s="142"/>
      <c r="T32" s="142"/>
      <c r="U32" s="142"/>
      <c r="V32" s="155"/>
      <c r="W32" s="144"/>
      <c r="Y32" s="141" t="s">
        <v>139</v>
      </c>
      <c r="Z32" s="154"/>
      <c r="AA32" s="142"/>
      <c r="AB32" s="142"/>
      <c r="AC32" s="142"/>
      <c r="AD32" s="142"/>
      <c r="AE32" s="142"/>
      <c r="AF32" s="142"/>
      <c r="AG32" s="142"/>
      <c r="AH32" s="155"/>
      <c r="AI32" s="144"/>
      <c r="AK32" s="141" t="s">
        <v>139</v>
      </c>
      <c r="AL32" s="154"/>
      <c r="AM32" s="142"/>
      <c r="AN32" s="142"/>
      <c r="AO32" s="142"/>
      <c r="AP32" s="142"/>
      <c r="AQ32" s="142"/>
      <c r="AR32" s="142"/>
      <c r="AS32" s="142"/>
      <c r="AT32" s="155"/>
      <c r="AU32" s="144"/>
      <c r="AW32" s="141" t="s">
        <v>139</v>
      </c>
      <c r="AX32" s="154"/>
      <c r="AY32" s="142"/>
      <c r="AZ32" s="142"/>
      <c r="BA32" s="142"/>
      <c r="BB32" s="142"/>
      <c r="BC32" s="142"/>
      <c r="BD32" s="142"/>
      <c r="BE32" s="142"/>
      <c r="BF32" s="155"/>
      <c r="BG32" s="144"/>
      <c r="BI32" s="141" t="s">
        <v>139</v>
      </c>
      <c r="BJ32" s="154"/>
      <c r="BK32" s="142"/>
      <c r="BL32" s="142"/>
      <c r="BM32" s="142"/>
      <c r="BN32" s="142"/>
      <c r="BO32" s="142"/>
      <c r="BP32" s="142"/>
      <c r="BQ32" s="142"/>
      <c r="BR32" s="155"/>
      <c r="BS32" s="144"/>
      <c r="BT32" s="91"/>
      <c r="BU32" s="141" t="s">
        <v>139</v>
      </c>
      <c r="BV32" s="154"/>
      <c r="BW32" s="142"/>
      <c r="BX32" s="142"/>
      <c r="BY32" s="142"/>
      <c r="BZ32" s="142"/>
      <c r="CA32" s="142"/>
      <c r="CB32" s="142"/>
      <c r="CC32" s="142"/>
      <c r="CD32" s="155"/>
      <c r="CE32" s="144"/>
      <c r="CF32" s="91"/>
      <c r="CG32" s="223" t="s">
        <v>139</v>
      </c>
      <c r="CH32" s="212"/>
      <c r="CI32" s="213"/>
      <c r="CJ32" s="213"/>
      <c r="CK32" s="213"/>
      <c r="CL32" s="213"/>
      <c r="CM32" s="213"/>
      <c r="CN32" s="213"/>
      <c r="CO32" s="213"/>
      <c r="CP32" s="240"/>
      <c r="CQ32" s="224"/>
    </row>
    <row r="33" spans="1:95" ht="23.25">
      <c r="A33" s="113" t="s">
        <v>140</v>
      </c>
      <c r="B33" s="104">
        <v>13</v>
      </c>
      <c r="C33" s="105">
        <v>19</v>
      </c>
      <c r="D33" s="105">
        <v>0</v>
      </c>
      <c r="E33" s="105">
        <v>0</v>
      </c>
      <c r="F33" s="105">
        <v>0</v>
      </c>
      <c r="G33" s="105">
        <v>0</v>
      </c>
      <c r="H33" s="105">
        <f>SUM(B33:G33)</f>
        <v>32</v>
      </c>
      <c r="I33" s="88"/>
      <c r="J33" s="116"/>
      <c r="K33" s="90"/>
      <c r="M33" s="113" t="s">
        <v>140</v>
      </c>
      <c r="N33" s="104">
        <v>4</v>
      </c>
      <c r="O33" s="105">
        <v>3</v>
      </c>
      <c r="P33" s="105">
        <v>0</v>
      </c>
      <c r="Q33" s="105">
        <v>0</v>
      </c>
      <c r="R33" s="105">
        <v>0</v>
      </c>
      <c r="S33" s="105">
        <v>0</v>
      </c>
      <c r="T33" s="105">
        <f>SUM(N33:S33)</f>
        <v>7</v>
      </c>
      <c r="U33" s="88"/>
      <c r="V33" s="116"/>
      <c r="W33" s="90"/>
      <c r="Y33" s="113" t="s">
        <v>140</v>
      </c>
      <c r="Z33" s="104">
        <v>2</v>
      </c>
      <c r="AA33" s="105">
        <v>2</v>
      </c>
      <c r="AB33" s="105">
        <v>0</v>
      </c>
      <c r="AC33" s="105">
        <v>0</v>
      </c>
      <c r="AD33" s="105">
        <v>0</v>
      </c>
      <c r="AE33" s="105">
        <v>0</v>
      </c>
      <c r="AF33" s="105">
        <f>SUM(Z33:AE33)</f>
        <v>4</v>
      </c>
      <c r="AG33" s="88"/>
      <c r="AH33" s="116"/>
      <c r="AI33" s="90"/>
      <c r="AK33" s="113" t="s">
        <v>140</v>
      </c>
      <c r="AL33" s="104">
        <v>3</v>
      </c>
      <c r="AM33" s="105">
        <v>5</v>
      </c>
      <c r="AN33" s="105">
        <v>2</v>
      </c>
      <c r="AO33" s="105">
        <v>0</v>
      </c>
      <c r="AP33" s="105">
        <v>0</v>
      </c>
      <c r="AQ33" s="105">
        <v>0</v>
      </c>
      <c r="AR33" s="105">
        <f>SUM(AL33:AQ33)</f>
        <v>10</v>
      </c>
      <c r="AS33" s="88"/>
      <c r="AT33" s="116"/>
      <c r="AU33" s="90"/>
      <c r="AW33" s="113" t="s">
        <v>140</v>
      </c>
      <c r="AX33" s="104">
        <v>13</v>
      </c>
      <c r="AY33" s="105">
        <v>6</v>
      </c>
      <c r="AZ33" s="105">
        <v>0</v>
      </c>
      <c r="BA33" s="105">
        <v>0</v>
      </c>
      <c r="BB33" s="105">
        <v>0</v>
      </c>
      <c r="BC33" s="105">
        <v>0</v>
      </c>
      <c r="BD33" s="105">
        <f>SUM(AX33:BC33)</f>
        <v>19</v>
      </c>
      <c r="BE33" s="88"/>
      <c r="BF33" s="116"/>
      <c r="BG33" s="90"/>
      <c r="BI33" s="113" t="s">
        <v>140</v>
      </c>
      <c r="BJ33" s="104">
        <v>30</v>
      </c>
      <c r="BK33" s="105">
        <v>6</v>
      </c>
      <c r="BL33" s="105">
        <v>0</v>
      </c>
      <c r="BM33" s="105">
        <v>0</v>
      </c>
      <c r="BN33" s="105">
        <v>0</v>
      </c>
      <c r="BO33" s="105">
        <v>0</v>
      </c>
      <c r="BP33" s="105">
        <f>SUM(BJ33:BO33)</f>
        <v>36</v>
      </c>
      <c r="BQ33" s="88"/>
      <c r="BR33" s="116"/>
      <c r="BS33" s="90"/>
      <c r="BT33" s="91"/>
      <c r="BU33" s="113" t="s">
        <v>140</v>
      </c>
      <c r="BV33" s="104">
        <v>12</v>
      </c>
      <c r="BW33" s="105">
        <v>9</v>
      </c>
      <c r="BX33" s="105">
        <v>1</v>
      </c>
      <c r="BY33" s="105">
        <v>0</v>
      </c>
      <c r="BZ33" s="105">
        <v>0</v>
      </c>
      <c r="CA33" s="105">
        <v>0</v>
      </c>
      <c r="CB33" s="105">
        <f>SUM(BV33:CA33)</f>
        <v>22</v>
      </c>
      <c r="CC33" s="88"/>
      <c r="CD33" s="116"/>
      <c r="CE33" s="90"/>
      <c r="CF33" s="91"/>
      <c r="CG33" s="219" t="s">
        <v>140</v>
      </c>
      <c r="CH33" s="326">
        <f>+B33+N33+Z33+AL33+AX33+BJ33+BV33</f>
        <v>77</v>
      </c>
      <c r="CI33" s="217">
        <f t="shared" ref="CI33" si="33">+C33+O33+AA33+AM33+AY33+BK33+BW33</f>
        <v>50</v>
      </c>
      <c r="CJ33" s="217">
        <f t="shared" ref="CJ33" si="34">+D33+P33+AB33+AN33+AZ33+BL33+BX33</f>
        <v>3</v>
      </c>
      <c r="CK33" s="217">
        <f t="shared" ref="CK33" si="35">+E33+Q33+AC33+AO33+BA33+BM33+BY33</f>
        <v>0</v>
      </c>
      <c r="CL33" s="217">
        <f t="shared" ref="CL33" si="36">+F33+R33+AD33+AP33+BB33+BN33+BZ33</f>
        <v>0</v>
      </c>
      <c r="CM33" s="217">
        <f>+G33+S33+AE33+AQ33+BC33+BO33+CA33</f>
        <v>0</v>
      </c>
      <c r="CN33" s="205">
        <f>SUM(CH33:CM33)</f>
        <v>130</v>
      </c>
      <c r="CO33" s="226"/>
      <c r="CP33" s="241"/>
      <c r="CQ33" s="236"/>
    </row>
    <row r="34" spans="1:95" ht="23.25">
      <c r="A34" s="113" t="s">
        <v>141</v>
      </c>
      <c r="B34" s="104">
        <v>12</v>
      </c>
      <c r="C34" s="105">
        <v>19</v>
      </c>
      <c r="D34" s="105">
        <v>1</v>
      </c>
      <c r="E34" s="105">
        <v>0</v>
      </c>
      <c r="F34" s="105">
        <v>0</v>
      </c>
      <c r="G34" s="105">
        <v>0</v>
      </c>
      <c r="H34" s="105">
        <f>SUM(B34:G34)</f>
        <v>32</v>
      </c>
      <c r="I34" s="88"/>
      <c r="J34" s="116"/>
      <c r="K34" s="90"/>
      <c r="M34" s="113" t="s">
        <v>141</v>
      </c>
      <c r="N34" s="104">
        <v>4</v>
      </c>
      <c r="O34" s="105">
        <v>1</v>
      </c>
      <c r="P34" s="105">
        <v>2</v>
      </c>
      <c r="Q34" s="105">
        <v>0</v>
      </c>
      <c r="R34" s="105">
        <v>0</v>
      </c>
      <c r="S34" s="105">
        <v>0</v>
      </c>
      <c r="T34" s="105">
        <f>SUM(N34:S34)</f>
        <v>7</v>
      </c>
      <c r="U34" s="88"/>
      <c r="V34" s="116"/>
      <c r="W34" s="90"/>
      <c r="Y34" s="113" t="s">
        <v>141</v>
      </c>
      <c r="Z34" s="104">
        <v>2</v>
      </c>
      <c r="AA34" s="105">
        <v>2</v>
      </c>
      <c r="AB34" s="105">
        <v>0</v>
      </c>
      <c r="AC34" s="105">
        <v>0</v>
      </c>
      <c r="AD34" s="105">
        <v>0</v>
      </c>
      <c r="AE34" s="105">
        <v>0</v>
      </c>
      <c r="AF34" s="105">
        <f>SUM(Z34:AE34)</f>
        <v>4</v>
      </c>
      <c r="AG34" s="88"/>
      <c r="AH34" s="116"/>
      <c r="AI34" s="90"/>
      <c r="AK34" s="113" t="s">
        <v>141</v>
      </c>
      <c r="AL34" s="104">
        <v>4</v>
      </c>
      <c r="AM34" s="105">
        <v>5</v>
      </c>
      <c r="AN34" s="105">
        <v>1</v>
      </c>
      <c r="AO34" s="105">
        <v>0</v>
      </c>
      <c r="AP34" s="105">
        <v>0</v>
      </c>
      <c r="AQ34" s="105">
        <v>0</v>
      </c>
      <c r="AR34" s="105">
        <f>SUM(AL34:AQ34)</f>
        <v>10</v>
      </c>
      <c r="AS34" s="88"/>
      <c r="AT34" s="116"/>
      <c r="AU34" s="90"/>
      <c r="AW34" s="113" t="s">
        <v>141</v>
      </c>
      <c r="AX34" s="104">
        <v>12</v>
      </c>
      <c r="AY34" s="105">
        <v>7</v>
      </c>
      <c r="AZ34" s="105">
        <v>0</v>
      </c>
      <c r="BA34" s="105">
        <v>0</v>
      </c>
      <c r="BB34" s="105">
        <v>0</v>
      </c>
      <c r="BC34" s="105">
        <v>0</v>
      </c>
      <c r="BD34" s="105">
        <f>SUM(AX34:BC34)</f>
        <v>19</v>
      </c>
      <c r="BE34" s="88"/>
      <c r="BF34" s="116"/>
      <c r="BG34" s="90"/>
      <c r="BI34" s="113" t="s">
        <v>141</v>
      </c>
      <c r="BJ34" s="104">
        <v>30</v>
      </c>
      <c r="BK34" s="105">
        <v>6</v>
      </c>
      <c r="BL34" s="105">
        <v>0</v>
      </c>
      <c r="BM34" s="105">
        <v>0</v>
      </c>
      <c r="BN34" s="105">
        <v>0</v>
      </c>
      <c r="BO34" s="105">
        <v>0</v>
      </c>
      <c r="BP34" s="105">
        <f>SUM(BJ34:BO34)</f>
        <v>36</v>
      </c>
      <c r="BQ34" s="88"/>
      <c r="BR34" s="116"/>
      <c r="BS34" s="90"/>
      <c r="BT34" s="91"/>
      <c r="BU34" s="113" t="s">
        <v>141</v>
      </c>
      <c r="BV34" s="104">
        <v>6</v>
      </c>
      <c r="BW34" s="105">
        <v>15</v>
      </c>
      <c r="BX34" s="105">
        <v>1</v>
      </c>
      <c r="BY34" s="105">
        <v>0</v>
      </c>
      <c r="BZ34" s="105">
        <v>0</v>
      </c>
      <c r="CA34" s="105">
        <v>0</v>
      </c>
      <c r="CB34" s="105">
        <f>SUM(BV34:CA34)</f>
        <v>22</v>
      </c>
      <c r="CC34" s="88"/>
      <c r="CD34" s="116"/>
      <c r="CE34" s="90"/>
      <c r="CF34" s="91"/>
      <c r="CG34" s="219" t="s">
        <v>141</v>
      </c>
      <c r="CH34" s="326">
        <f t="shared" ref="CH34:CH37" si="37">+B34+N34+Z34+AL34+AX34+BJ34+BV34</f>
        <v>70</v>
      </c>
      <c r="CI34" s="217">
        <f t="shared" ref="CI34:CI37" si="38">+C34+O34+AA34+AM34+AY34+BK34+BW34</f>
        <v>55</v>
      </c>
      <c r="CJ34" s="217">
        <f t="shared" ref="CJ34:CJ37" si="39">+D34+P34+AB34+AN34+AZ34+BL34+BX34</f>
        <v>5</v>
      </c>
      <c r="CK34" s="217">
        <f t="shared" ref="CK34:CK37" si="40">+E34+Q34+AC34+AO34+BA34+BM34+BY34</f>
        <v>0</v>
      </c>
      <c r="CL34" s="217">
        <f t="shared" ref="CL34:CL37" si="41">+F34+R34+AD34+AP34+BB34+BN34+BZ34</f>
        <v>0</v>
      </c>
      <c r="CM34" s="217">
        <f t="shared" ref="CM34:CM37" si="42">+G34+S34+AE34+AQ34+BC34+BO34+CA34</f>
        <v>0</v>
      </c>
      <c r="CN34" s="205">
        <f>SUM(CH34:CM34)</f>
        <v>130</v>
      </c>
      <c r="CO34" s="226"/>
      <c r="CP34" s="241"/>
      <c r="CQ34" s="236"/>
    </row>
    <row r="35" spans="1:95" ht="48" customHeight="1">
      <c r="A35" s="113" t="s">
        <v>142</v>
      </c>
      <c r="B35" s="104">
        <v>18</v>
      </c>
      <c r="C35" s="105">
        <v>13</v>
      </c>
      <c r="D35" s="105">
        <v>1</v>
      </c>
      <c r="E35" s="105">
        <v>0</v>
      </c>
      <c r="F35" s="105">
        <v>0</v>
      </c>
      <c r="G35" s="105">
        <v>0</v>
      </c>
      <c r="H35" s="105">
        <f>SUM(B35:G35)</f>
        <v>32</v>
      </c>
      <c r="I35" s="88"/>
      <c r="J35" s="116"/>
      <c r="K35" s="90"/>
      <c r="M35" s="113" t="s">
        <v>142</v>
      </c>
      <c r="N35" s="104">
        <v>5</v>
      </c>
      <c r="O35" s="105">
        <v>2</v>
      </c>
      <c r="P35" s="105">
        <v>0</v>
      </c>
      <c r="Q35" s="105">
        <v>0</v>
      </c>
      <c r="R35" s="105">
        <v>0</v>
      </c>
      <c r="S35" s="105">
        <v>0</v>
      </c>
      <c r="T35" s="105">
        <f>SUM(N35:S35)</f>
        <v>7</v>
      </c>
      <c r="U35" s="88"/>
      <c r="V35" s="116"/>
      <c r="W35" s="90"/>
      <c r="Y35" s="113" t="s">
        <v>142</v>
      </c>
      <c r="Z35" s="104">
        <v>3</v>
      </c>
      <c r="AA35" s="105">
        <v>1</v>
      </c>
      <c r="AB35" s="105">
        <v>0</v>
      </c>
      <c r="AC35" s="105">
        <v>0</v>
      </c>
      <c r="AD35" s="105">
        <v>0</v>
      </c>
      <c r="AE35" s="105">
        <v>0</v>
      </c>
      <c r="AF35" s="105">
        <f>SUM(Z35:AE35)</f>
        <v>4</v>
      </c>
      <c r="AG35" s="88"/>
      <c r="AH35" s="116"/>
      <c r="AI35" s="90"/>
      <c r="AK35" s="113" t="s">
        <v>142</v>
      </c>
      <c r="AL35" s="104">
        <v>5</v>
      </c>
      <c r="AM35" s="105">
        <v>5</v>
      </c>
      <c r="AN35" s="105">
        <v>0</v>
      </c>
      <c r="AO35" s="105">
        <v>0</v>
      </c>
      <c r="AP35" s="105">
        <v>0</v>
      </c>
      <c r="AQ35" s="105">
        <v>0</v>
      </c>
      <c r="AR35" s="105">
        <f>SUM(AL35:AQ35)</f>
        <v>10</v>
      </c>
      <c r="AS35" s="88"/>
      <c r="AT35" s="116"/>
      <c r="AU35" s="90"/>
      <c r="AW35" s="113" t="s">
        <v>142</v>
      </c>
      <c r="AX35" s="104">
        <v>18</v>
      </c>
      <c r="AY35" s="105">
        <v>1</v>
      </c>
      <c r="AZ35" s="105">
        <v>0</v>
      </c>
      <c r="BA35" s="105">
        <v>0</v>
      </c>
      <c r="BB35" s="105">
        <v>0</v>
      </c>
      <c r="BC35" s="105">
        <v>0</v>
      </c>
      <c r="BD35" s="105">
        <f>SUM(AX35:BC35)</f>
        <v>19</v>
      </c>
      <c r="BE35" s="88"/>
      <c r="BF35" s="116"/>
      <c r="BG35" s="90"/>
      <c r="BI35" s="113" t="s">
        <v>142</v>
      </c>
      <c r="BJ35" s="104">
        <v>30</v>
      </c>
      <c r="BK35" s="105">
        <v>6</v>
      </c>
      <c r="BL35" s="105">
        <v>0</v>
      </c>
      <c r="BM35" s="105">
        <v>0</v>
      </c>
      <c r="BN35" s="105">
        <v>0</v>
      </c>
      <c r="BO35" s="105">
        <v>0</v>
      </c>
      <c r="BP35" s="105">
        <f>SUM(BJ35:BO35)</f>
        <v>36</v>
      </c>
      <c r="BQ35" s="88"/>
      <c r="BR35" s="116"/>
      <c r="BS35" s="90"/>
      <c r="BT35" s="91"/>
      <c r="BU35" s="113" t="s">
        <v>142</v>
      </c>
      <c r="BV35" s="104">
        <v>11</v>
      </c>
      <c r="BW35" s="105">
        <v>10</v>
      </c>
      <c r="BX35" s="105">
        <v>1</v>
      </c>
      <c r="BY35" s="105">
        <v>0</v>
      </c>
      <c r="BZ35" s="105">
        <v>0</v>
      </c>
      <c r="CA35" s="105">
        <v>0</v>
      </c>
      <c r="CB35" s="105">
        <f>SUM(BV35:CA35)</f>
        <v>22</v>
      </c>
      <c r="CC35" s="88"/>
      <c r="CD35" s="116"/>
      <c r="CE35" s="90"/>
      <c r="CF35" s="91"/>
      <c r="CG35" s="219" t="s">
        <v>142</v>
      </c>
      <c r="CH35" s="326">
        <f t="shared" si="37"/>
        <v>90</v>
      </c>
      <c r="CI35" s="217">
        <f t="shared" si="38"/>
        <v>38</v>
      </c>
      <c r="CJ35" s="217">
        <f t="shared" si="39"/>
        <v>2</v>
      </c>
      <c r="CK35" s="217">
        <f t="shared" si="40"/>
        <v>0</v>
      </c>
      <c r="CL35" s="217">
        <f t="shared" si="41"/>
        <v>0</v>
      </c>
      <c r="CM35" s="217">
        <f t="shared" si="42"/>
        <v>0</v>
      </c>
      <c r="CN35" s="205">
        <f>SUM(CH35:CM35)</f>
        <v>130</v>
      </c>
      <c r="CO35" s="226"/>
      <c r="CP35" s="241"/>
      <c r="CQ35" s="236"/>
    </row>
    <row r="36" spans="1:95" ht="37.5" customHeight="1">
      <c r="A36" s="103" t="s">
        <v>143</v>
      </c>
      <c r="B36" s="86">
        <v>12</v>
      </c>
      <c r="C36" s="87">
        <v>20</v>
      </c>
      <c r="D36" s="87">
        <v>0</v>
      </c>
      <c r="E36" s="87">
        <v>0</v>
      </c>
      <c r="F36" s="87">
        <v>0</v>
      </c>
      <c r="G36" s="87">
        <v>0</v>
      </c>
      <c r="H36" s="105">
        <f>SUM(B36:G36)</f>
        <v>32</v>
      </c>
      <c r="I36" s="88"/>
      <c r="J36" s="116"/>
      <c r="K36" s="90"/>
      <c r="M36" s="103" t="s">
        <v>143</v>
      </c>
      <c r="N36" s="86">
        <v>3</v>
      </c>
      <c r="O36" s="87">
        <v>4</v>
      </c>
      <c r="P36" s="87">
        <v>0</v>
      </c>
      <c r="Q36" s="87">
        <v>0</v>
      </c>
      <c r="R36" s="87">
        <v>0</v>
      </c>
      <c r="S36" s="87">
        <v>0</v>
      </c>
      <c r="T36" s="105">
        <f>SUM(N36:S36)</f>
        <v>7</v>
      </c>
      <c r="U36" s="88"/>
      <c r="V36" s="116"/>
      <c r="W36" s="90"/>
      <c r="Y36" s="103" t="s">
        <v>143</v>
      </c>
      <c r="Z36" s="86">
        <v>0</v>
      </c>
      <c r="AA36" s="87">
        <v>4</v>
      </c>
      <c r="AB36" s="87">
        <v>0</v>
      </c>
      <c r="AC36" s="87">
        <v>0</v>
      </c>
      <c r="AD36" s="87">
        <v>0</v>
      </c>
      <c r="AE36" s="87">
        <v>0</v>
      </c>
      <c r="AF36" s="105">
        <f>SUM(Z36:AE36)</f>
        <v>4</v>
      </c>
      <c r="AG36" s="88"/>
      <c r="AH36" s="116"/>
      <c r="AI36" s="90"/>
      <c r="AK36" s="103" t="s">
        <v>143</v>
      </c>
      <c r="AL36" s="86">
        <v>3</v>
      </c>
      <c r="AM36" s="87">
        <v>6</v>
      </c>
      <c r="AN36" s="87">
        <v>1</v>
      </c>
      <c r="AO36" s="87">
        <v>0</v>
      </c>
      <c r="AP36" s="87">
        <v>0</v>
      </c>
      <c r="AQ36" s="87">
        <v>0</v>
      </c>
      <c r="AR36" s="105">
        <f>SUM(AL36:AQ36)</f>
        <v>10</v>
      </c>
      <c r="AS36" s="88"/>
      <c r="AT36" s="116"/>
      <c r="AU36" s="90"/>
      <c r="AW36" s="103" t="s">
        <v>143</v>
      </c>
      <c r="AX36" s="86">
        <v>15</v>
      </c>
      <c r="AY36" s="87">
        <v>4</v>
      </c>
      <c r="AZ36" s="87">
        <v>0</v>
      </c>
      <c r="BA36" s="87">
        <v>0</v>
      </c>
      <c r="BB36" s="87">
        <v>0</v>
      </c>
      <c r="BC36" s="87">
        <v>0</v>
      </c>
      <c r="BD36" s="105">
        <f>SUM(AX36:BC36)</f>
        <v>19</v>
      </c>
      <c r="BE36" s="88"/>
      <c r="BF36" s="116"/>
      <c r="BG36" s="90"/>
      <c r="BI36" s="103" t="s">
        <v>143</v>
      </c>
      <c r="BJ36" s="86">
        <v>30</v>
      </c>
      <c r="BK36" s="87">
        <v>6</v>
      </c>
      <c r="BL36" s="87">
        <v>0</v>
      </c>
      <c r="BM36" s="87">
        <v>0</v>
      </c>
      <c r="BN36" s="87">
        <v>0</v>
      </c>
      <c r="BO36" s="87">
        <v>0</v>
      </c>
      <c r="BP36" s="105">
        <f>SUM(BJ36:BO36)</f>
        <v>36</v>
      </c>
      <c r="BQ36" s="88"/>
      <c r="BR36" s="116"/>
      <c r="BS36" s="90"/>
      <c r="BT36" s="91"/>
      <c r="BU36" s="103" t="s">
        <v>143</v>
      </c>
      <c r="BV36" s="86">
        <v>7</v>
      </c>
      <c r="BW36" s="87">
        <v>14</v>
      </c>
      <c r="BX36" s="87">
        <v>1</v>
      </c>
      <c r="BY36" s="87">
        <v>0</v>
      </c>
      <c r="BZ36" s="87">
        <v>0</v>
      </c>
      <c r="CA36" s="87">
        <v>0</v>
      </c>
      <c r="CB36" s="105">
        <f>SUM(BV36:CA36)</f>
        <v>22</v>
      </c>
      <c r="CC36" s="88"/>
      <c r="CD36" s="116"/>
      <c r="CE36" s="90"/>
      <c r="CF36" s="91"/>
      <c r="CG36" s="216" t="s">
        <v>143</v>
      </c>
      <c r="CH36" s="326">
        <f t="shared" si="37"/>
        <v>70</v>
      </c>
      <c r="CI36" s="217">
        <f t="shared" si="38"/>
        <v>58</v>
      </c>
      <c r="CJ36" s="217">
        <f t="shared" si="39"/>
        <v>2</v>
      </c>
      <c r="CK36" s="217">
        <f t="shared" si="40"/>
        <v>0</v>
      </c>
      <c r="CL36" s="217">
        <f t="shared" si="41"/>
        <v>0</v>
      </c>
      <c r="CM36" s="217">
        <f t="shared" si="42"/>
        <v>0</v>
      </c>
      <c r="CN36" s="205">
        <f>SUM(CH36:CM36)</f>
        <v>130</v>
      </c>
      <c r="CO36" s="226"/>
      <c r="CP36" s="241"/>
      <c r="CQ36" s="236"/>
    </row>
    <row r="37" spans="1:95" ht="37.5" customHeight="1" thickBot="1">
      <c r="A37" s="117" t="s">
        <v>144</v>
      </c>
      <c r="B37" s="114">
        <v>13</v>
      </c>
      <c r="C37" s="106">
        <v>18</v>
      </c>
      <c r="D37" s="106">
        <v>1</v>
      </c>
      <c r="E37" s="106">
        <v>0</v>
      </c>
      <c r="F37" s="106">
        <v>0</v>
      </c>
      <c r="G37" s="106">
        <v>0</v>
      </c>
      <c r="H37" s="87">
        <f>SUM(B37:G37)</f>
        <v>32</v>
      </c>
      <c r="I37" s="106"/>
      <c r="J37" s="118"/>
      <c r="K37" s="108"/>
      <c r="M37" s="117" t="s">
        <v>144</v>
      </c>
      <c r="N37" s="114">
        <v>3</v>
      </c>
      <c r="O37" s="106">
        <v>3</v>
      </c>
      <c r="P37" s="106">
        <v>1</v>
      </c>
      <c r="Q37" s="106">
        <v>0</v>
      </c>
      <c r="R37" s="106">
        <v>0</v>
      </c>
      <c r="S37" s="106">
        <v>0</v>
      </c>
      <c r="T37" s="87">
        <f>SUM(N37:S37)</f>
        <v>7</v>
      </c>
      <c r="U37" s="106"/>
      <c r="V37" s="118"/>
      <c r="W37" s="108"/>
      <c r="Y37" s="117" t="s">
        <v>144</v>
      </c>
      <c r="Z37" s="114">
        <v>1</v>
      </c>
      <c r="AA37" s="106">
        <v>3</v>
      </c>
      <c r="AB37" s="106">
        <v>0</v>
      </c>
      <c r="AC37" s="106">
        <v>0</v>
      </c>
      <c r="AD37" s="106">
        <v>0</v>
      </c>
      <c r="AE37" s="106">
        <v>0</v>
      </c>
      <c r="AF37" s="87">
        <f>SUM(Z37:AE37)</f>
        <v>4</v>
      </c>
      <c r="AG37" s="106"/>
      <c r="AH37" s="118"/>
      <c r="AI37" s="108"/>
      <c r="AK37" s="117" t="s">
        <v>144</v>
      </c>
      <c r="AL37" s="114">
        <v>4</v>
      </c>
      <c r="AM37" s="106">
        <v>5</v>
      </c>
      <c r="AN37" s="106">
        <v>1</v>
      </c>
      <c r="AO37" s="106">
        <v>0</v>
      </c>
      <c r="AP37" s="106">
        <v>0</v>
      </c>
      <c r="AQ37" s="106">
        <v>0</v>
      </c>
      <c r="AR37" s="87">
        <f>SUM(AL37:AQ37)</f>
        <v>10</v>
      </c>
      <c r="AS37" s="106"/>
      <c r="AT37" s="118"/>
      <c r="AU37" s="108"/>
      <c r="AW37" s="117" t="s">
        <v>144</v>
      </c>
      <c r="AX37" s="114">
        <v>13</v>
      </c>
      <c r="AY37" s="106">
        <v>6</v>
      </c>
      <c r="AZ37" s="106">
        <v>0</v>
      </c>
      <c r="BA37" s="106">
        <v>0</v>
      </c>
      <c r="BB37" s="106">
        <v>0</v>
      </c>
      <c r="BC37" s="106">
        <v>0</v>
      </c>
      <c r="BD37" s="87">
        <f>SUM(AX37:BC37)</f>
        <v>19</v>
      </c>
      <c r="BE37" s="106"/>
      <c r="BF37" s="118"/>
      <c r="BG37" s="108"/>
      <c r="BI37" s="117" t="s">
        <v>144</v>
      </c>
      <c r="BJ37" s="114">
        <v>30</v>
      </c>
      <c r="BK37" s="106">
        <v>6</v>
      </c>
      <c r="BL37" s="106">
        <v>0</v>
      </c>
      <c r="BM37" s="106">
        <v>0</v>
      </c>
      <c r="BN37" s="106">
        <v>0</v>
      </c>
      <c r="BO37" s="106">
        <v>0</v>
      </c>
      <c r="BP37" s="87">
        <f>SUM(BJ37:BO37)</f>
        <v>36</v>
      </c>
      <c r="BQ37" s="106"/>
      <c r="BR37" s="118"/>
      <c r="BS37" s="108"/>
      <c r="BT37" s="91"/>
      <c r="BU37" s="117" t="s">
        <v>144</v>
      </c>
      <c r="BV37" s="114">
        <v>9</v>
      </c>
      <c r="BW37" s="106">
        <v>13</v>
      </c>
      <c r="BX37" s="106">
        <v>0</v>
      </c>
      <c r="BY37" s="106">
        <v>0</v>
      </c>
      <c r="BZ37" s="106">
        <v>0</v>
      </c>
      <c r="CA37" s="106">
        <v>0</v>
      </c>
      <c r="CB37" s="87">
        <f>SUM(BV37:CA37)</f>
        <v>22</v>
      </c>
      <c r="CC37" s="106"/>
      <c r="CD37" s="118"/>
      <c r="CE37" s="108"/>
      <c r="CF37" s="91"/>
      <c r="CG37" s="242" t="s">
        <v>144</v>
      </c>
      <c r="CH37" s="327">
        <f t="shared" si="37"/>
        <v>73</v>
      </c>
      <c r="CI37" s="221">
        <f t="shared" si="38"/>
        <v>54</v>
      </c>
      <c r="CJ37" s="221">
        <f t="shared" si="39"/>
        <v>3</v>
      </c>
      <c r="CK37" s="221">
        <f t="shared" si="40"/>
        <v>0</v>
      </c>
      <c r="CL37" s="221">
        <f t="shared" si="41"/>
        <v>0</v>
      </c>
      <c r="CM37" s="221">
        <f t="shared" si="42"/>
        <v>0</v>
      </c>
      <c r="CN37" s="206">
        <f>SUM(CH37:CM37)</f>
        <v>130</v>
      </c>
      <c r="CO37" s="228"/>
      <c r="CP37" s="243"/>
      <c r="CQ37" s="238"/>
    </row>
    <row r="38" spans="1:95" ht="23.25" customHeight="1" thickBot="1">
      <c r="A38" s="138" t="s">
        <v>4</v>
      </c>
      <c r="B38" s="136">
        <f t="shared" ref="B38:H38" si="43">SUM(B33:B37)</f>
        <v>68</v>
      </c>
      <c r="C38" s="115">
        <f t="shared" si="43"/>
        <v>89</v>
      </c>
      <c r="D38" s="115">
        <f t="shared" si="43"/>
        <v>3</v>
      </c>
      <c r="E38" s="115">
        <f t="shared" si="43"/>
        <v>0</v>
      </c>
      <c r="F38" s="115">
        <f t="shared" si="43"/>
        <v>0</v>
      </c>
      <c r="G38" s="139">
        <f t="shared" si="43"/>
        <v>0</v>
      </c>
      <c r="H38" s="115">
        <f t="shared" si="43"/>
        <v>160</v>
      </c>
      <c r="I38" s="140">
        <f>((B38*5)+(C38*4)+(D38*3)+(E38*2)+(F38*1))/(B38+C38+D38+E38+F38)</f>
        <v>4.40625</v>
      </c>
      <c r="J38" s="94" t="s">
        <v>96</v>
      </c>
      <c r="K38" s="109">
        <f>I38*100/5</f>
        <v>88.125</v>
      </c>
      <c r="M38" s="138" t="s">
        <v>4</v>
      </c>
      <c r="N38" s="136">
        <f t="shared" ref="N38:T38" si="44">SUM(N33:N37)</f>
        <v>19</v>
      </c>
      <c r="O38" s="115">
        <f t="shared" si="44"/>
        <v>13</v>
      </c>
      <c r="P38" s="115">
        <f t="shared" si="44"/>
        <v>3</v>
      </c>
      <c r="Q38" s="115">
        <f t="shared" si="44"/>
        <v>0</v>
      </c>
      <c r="R38" s="115">
        <f t="shared" si="44"/>
        <v>0</v>
      </c>
      <c r="S38" s="139">
        <f t="shared" si="44"/>
        <v>0</v>
      </c>
      <c r="T38" s="115">
        <f t="shared" si="44"/>
        <v>35</v>
      </c>
      <c r="U38" s="140">
        <f>((N38*5)+(O38*4)+(P38*3)+(Q38*2)+(R38*1))/(N38+O38+P38+Q38+R38)</f>
        <v>4.4571428571428573</v>
      </c>
      <c r="V38" s="94" t="s">
        <v>96</v>
      </c>
      <c r="W38" s="109">
        <f>U38*100/5</f>
        <v>89.142857142857139</v>
      </c>
      <c r="Y38" s="138" t="s">
        <v>4</v>
      </c>
      <c r="Z38" s="136">
        <f t="shared" ref="Z38:AF38" si="45">SUM(Z33:Z37)</f>
        <v>8</v>
      </c>
      <c r="AA38" s="115">
        <f t="shared" si="45"/>
        <v>12</v>
      </c>
      <c r="AB38" s="115">
        <f t="shared" si="45"/>
        <v>0</v>
      </c>
      <c r="AC38" s="115">
        <f t="shared" si="45"/>
        <v>0</v>
      </c>
      <c r="AD38" s="115">
        <f t="shared" si="45"/>
        <v>0</v>
      </c>
      <c r="AE38" s="139">
        <f t="shared" si="45"/>
        <v>0</v>
      </c>
      <c r="AF38" s="115">
        <f t="shared" si="45"/>
        <v>20</v>
      </c>
      <c r="AG38" s="140">
        <f>((Z38*5)+(AA38*4)+(AB38*3)+(AC38*2)+(AD38*1))/(Z38+AA38+AB38+AC38+AD38)</f>
        <v>4.4000000000000004</v>
      </c>
      <c r="AH38" s="94" t="s">
        <v>96</v>
      </c>
      <c r="AI38" s="109">
        <f>AG38*100/5</f>
        <v>88.000000000000014</v>
      </c>
      <c r="AK38" s="138" t="s">
        <v>4</v>
      </c>
      <c r="AL38" s="136">
        <f t="shared" ref="AL38:AR38" si="46">SUM(AL33:AL37)</f>
        <v>19</v>
      </c>
      <c r="AM38" s="115">
        <f t="shared" si="46"/>
        <v>26</v>
      </c>
      <c r="AN38" s="115">
        <f t="shared" si="46"/>
        <v>5</v>
      </c>
      <c r="AO38" s="115">
        <f t="shared" si="46"/>
        <v>0</v>
      </c>
      <c r="AP38" s="115">
        <f t="shared" si="46"/>
        <v>0</v>
      </c>
      <c r="AQ38" s="139">
        <f t="shared" si="46"/>
        <v>0</v>
      </c>
      <c r="AR38" s="115">
        <f t="shared" si="46"/>
        <v>50</v>
      </c>
      <c r="AS38" s="140">
        <f>((AL38*5)+(AM38*4)+(AN38*3)+(AO38*2)+(AP38*1))/(AL38+AM38+AN38+AO38+AP38)</f>
        <v>4.28</v>
      </c>
      <c r="AT38" s="94" t="s">
        <v>96</v>
      </c>
      <c r="AU38" s="109">
        <f>AS38*100/5</f>
        <v>85.6</v>
      </c>
      <c r="AW38" s="138" t="s">
        <v>4</v>
      </c>
      <c r="AX38" s="136">
        <f t="shared" ref="AX38:BD38" si="47">SUM(AX33:AX37)</f>
        <v>71</v>
      </c>
      <c r="AY38" s="115">
        <f t="shared" si="47"/>
        <v>24</v>
      </c>
      <c r="AZ38" s="115">
        <f t="shared" si="47"/>
        <v>0</v>
      </c>
      <c r="BA38" s="115">
        <f t="shared" si="47"/>
        <v>0</v>
      </c>
      <c r="BB38" s="115">
        <f t="shared" si="47"/>
        <v>0</v>
      </c>
      <c r="BC38" s="139">
        <f t="shared" si="47"/>
        <v>0</v>
      </c>
      <c r="BD38" s="115">
        <f t="shared" si="47"/>
        <v>95</v>
      </c>
      <c r="BE38" s="140">
        <f>((AX38*5)+(AY38*4)+(AZ38*3)+(BA38*2)+(BB38*1))/(AX38+AY38+AZ38+BA38+BB38)</f>
        <v>4.7473684210526317</v>
      </c>
      <c r="BF38" s="94" t="s">
        <v>96</v>
      </c>
      <c r="BG38" s="109">
        <f>BE38*100/5</f>
        <v>94.94736842105263</v>
      </c>
      <c r="BI38" s="138" t="s">
        <v>4</v>
      </c>
      <c r="BJ38" s="136">
        <f t="shared" ref="BJ38:BP38" si="48">SUM(BJ33:BJ37)</f>
        <v>150</v>
      </c>
      <c r="BK38" s="115">
        <f t="shared" si="48"/>
        <v>30</v>
      </c>
      <c r="BL38" s="115">
        <f t="shared" si="48"/>
        <v>0</v>
      </c>
      <c r="BM38" s="115">
        <f t="shared" si="48"/>
        <v>0</v>
      </c>
      <c r="BN38" s="115">
        <f t="shared" si="48"/>
        <v>0</v>
      </c>
      <c r="BO38" s="139">
        <f t="shared" si="48"/>
        <v>0</v>
      </c>
      <c r="BP38" s="115">
        <f t="shared" si="48"/>
        <v>180</v>
      </c>
      <c r="BQ38" s="140">
        <f>((BJ38*5)+(BK38*4)+(BL38*3)+(BM38*2)+(BN38*1))/(BJ38+BK38+BL38+BM38+BN38)</f>
        <v>4.833333333333333</v>
      </c>
      <c r="BR38" s="94" t="s">
        <v>96</v>
      </c>
      <c r="BS38" s="109">
        <f>BQ38*100/5</f>
        <v>96.666666666666657</v>
      </c>
      <c r="BT38" s="111"/>
      <c r="BU38" s="138" t="s">
        <v>4</v>
      </c>
      <c r="BV38" s="136">
        <f t="shared" ref="BV38:CB38" si="49">SUM(BV33:BV37)</f>
        <v>45</v>
      </c>
      <c r="BW38" s="115">
        <f t="shared" si="49"/>
        <v>61</v>
      </c>
      <c r="BX38" s="115">
        <f t="shared" si="49"/>
        <v>4</v>
      </c>
      <c r="BY38" s="115">
        <f t="shared" si="49"/>
        <v>0</v>
      </c>
      <c r="BZ38" s="115">
        <f t="shared" si="49"/>
        <v>0</v>
      </c>
      <c r="CA38" s="139">
        <f t="shared" si="49"/>
        <v>0</v>
      </c>
      <c r="CB38" s="115">
        <f t="shared" si="49"/>
        <v>110</v>
      </c>
      <c r="CC38" s="140">
        <f>((BV38*5)+(BW38*4)+(BX38*3)+(BY38*2)+(BZ38*1))/(BV38+BW38+BX38+BY38+BZ38)</f>
        <v>4.372727272727273</v>
      </c>
      <c r="CD38" s="94" t="s">
        <v>96</v>
      </c>
      <c r="CE38" s="109">
        <f>CC38*100/5</f>
        <v>87.454545454545467</v>
      </c>
      <c r="CF38" s="111"/>
      <c r="CG38" s="191" t="s">
        <v>4</v>
      </c>
      <c r="CH38" s="136">
        <f t="shared" ref="CH38:CN38" si="50">SUM(CH33:CH37)</f>
        <v>380</v>
      </c>
      <c r="CI38" s="115">
        <f t="shared" si="50"/>
        <v>255</v>
      </c>
      <c r="CJ38" s="115">
        <f t="shared" si="50"/>
        <v>15</v>
      </c>
      <c r="CK38" s="115">
        <f t="shared" si="50"/>
        <v>0</v>
      </c>
      <c r="CL38" s="115">
        <f t="shared" si="50"/>
        <v>0</v>
      </c>
      <c r="CM38" s="115">
        <f t="shared" si="50"/>
        <v>0</v>
      </c>
      <c r="CN38" s="115">
        <f t="shared" si="50"/>
        <v>650</v>
      </c>
      <c r="CO38" s="336">
        <f>((CH38*5)+(CI38*4)+(CJ38*3)+(CK38*2)+(CL38*1))/(CH38+CI38+CJ38+CK38+CL38)</f>
        <v>4.5615384615384613</v>
      </c>
      <c r="CP38" s="207" t="s">
        <v>204</v>
      </c>
      <c r="CQ38" s="176">
        <f>CO38*100/5</f>
        <v>91.230769230769226</v>
      </c>
    </row>
    <row r="39" spans="1:95">
      <c r="A39" s="141" t="s">
        <v>145</v>
      </c>
      <c r="B39" s="154"/>
      <c r="C39" s="142"/>
      <c r="D39" s="142"/>
      <c r="E39" s="142"/>
      <c r="F39" s="142"/>
      <c r="G39" s="142"/>
      <c r="H39" s="142"/>
      <c r="I39" s="142"/>
      <c r="J39" s="155"/>
      <c r="K39" s="144"/>
      <c r="M39" s="141" t="s">
        <v>145</v>
      </c>
      <c r="N39" s="154"/>
      <c r="O39" s="142"/>
      <c r="P39" s="142"/>
      <c r="Q39" s="142"/>
      <c r="R39" s="142"/>
      <c r="S39" s="142"/>
      <c r="T39" s="142"/>
      <c r="U39" s="142"/>
      <c r="V39" s="155"/>
      <c r="W39" s="144"/>
      <c r="Y39" s="141" t="s">
        <v>145</v>
      </c>
      <c r="Z39" s="154"/>
      <c r="AA39" s="142"/>
      <c r="AB39" s="142"/>
      <c r="AC39" s="142"/>
      <c r="AD39" s="142"/>
      <c r="AE39" s="142"/>
      <c r="AF39" s="142"/>
      <c r="AG39" s="142"/>
      <c r="AH39" s="155"/>
      <c r="AI39" s="144"/>
      <c r="AK39" s="141" t="s">
        <v>145</v>
      </c>
      <c r="AL39" s="154"/>
      <c r="AM39" s="142"/>
      <c r="AN39" s="142"/>
      <c r="AO39" s="142"/>
      <c r="AP39" s="142"/>
      <c r="AQ39" s="142"/>
      <c r="AR39" s="142"/>
      <c r="AS39" s="142"/>
      <c r="AT39" s="155"/>
      <c r="AU39" s="144"/>
      <c r="AW39" s="141" t="s">
        <v>145</v>
      </c>
      <c r="AX39" s="154"/>
      <c r="AY39" s="142"/>
      <c r="AZ39" s="142"/>
      <c r="BA39" s="142"/>
      <c r="BB39" s="142"/>
      <c r="BC39" s="142"/>
      <c r="BD39" s="142"/>
      <c r="BE39" s="142"/>
      <c r="BF39" s="155"/>
      <c r="BG39" s="144"/>
      <c r="BI39" s="141" t="s">
        <v>145</v>
      </c>
      <c r="BJ39" s="154"/>
      <c r="BK39" s="142"/>
      <c r="BL39" s="142"/>
      <c r="BM39" s="142"/>
      <c r="BN39" s="142"/>
      <c r="BO39" s="142"/>
      <c r="BP39" s="142"/>
      <c r="BQ39" s="142"/>
      <c r="BR39" s="155"/>
      <c r="BS39" s="144"/>
      <c r="BT39" s="91"/>
      <c r="BU39" s="141" t="s">
        <v>145</v>
      </c>
      <c r="BV39" s="154"/>
      <c r="BW39" s="142"/>
      <c r="BX39" s="142"/>
      <c r="BY39" s="142"/>
      <c r="BZ39" s="142"/>
      <c r="CA39" s="142"/>
      <c r="CB39" s="142"/>
      <c r="CC39" s="142"/>
      <c r="CD39" s="155"/>
      <c r="CE39" s="144"/>
      <c r="CF39" s="91"/>
      <c r="CG39" s="223" t="s">
        <v>145</v>
      </c>
      <c r="CH39" s="212"/>
      <c r="CI39" s="213"/>
      <c r="CJ39" s="213"/>
      <c r="CK39" s="213"/>
      <c r="CL39" s="213"/>
      <c r="CM39" s="213"/>
      <c r="CN39" s="213"/>
      <c r="CO39" s="213"/>
      <c r="CP39" s="240"/>
      <c r="CQ39" s="224"/>
    </row>
    <row r="40" spans="1:95" ht="23.25">
      <c r="A40" s="113" t="s">
        <v>146</v>
      </c>
      <c r="B40" s="104">
        <v>13</v>
      </c>
      <c r="C40" s="105">
        <v>19</v>
      </c>
      <c r="D40" s="105">
        <v>0</v>
      </c>
      <c r="E40" s="105">
        <v>0</v>
      </c>
      <c r="F40" s="105">
        <v>0</v>
      </c>
      <c r="G40" s="105">
        <v>0</v>
      </c>
      <c r="H40" s="105">
        <f>SUM(B40:G40)</f>
        <v>32</v>
      </c>
      <c r="I40" s="88"/>
      <c r="J40" s="116"/>
      <c r="K40" s="90"/>
      <c r="M40" s="113" t="s">
        <v>146</v>
      </c>
      <c r="N40" s="104">
        <v>4</v>
      </c>
      <c r="O40" s="105">
        <v>3</v>
      </c>
      <c r="P40" s="105">
        <v>0</v>
      </c>
      <c r="Q40" s="105">
        <v>0</v>
      </c>
      <c r="R40" s="105">
        <v>0</v>
      </c>
      <c r="S40" s="105">
        <v>0</v>
      </c>
      <c r="T40" s="105">
        <f>SUM(N40:S40)</f>
        <v>7</v>
      </c>
      <c r="U40" s="88"/>
      <c r="V40" s="116"/>
      <c r="W40" s="90"/>
      <c r="Y40" s="113" t="s">
        <v>146</v>
      </c>
      <c r="Z40" s="104">
        <v>2</v>
      </c>
      <c r="AA40" s="105">
        <v>2</v>
      </c>
      <c r="AB40" s="105">
        <v>0</v>
      </c>
      <c r="AC40" s="105">
        <v>0</v>
      </c>
      <c r="AD40" s="105">
        <v>0</v>
      </c>
      <c r="AE40" s="105">
        <v>0</v>
      </c>
      <c r="AF40" s="105">
        <f>SUM(Z40:AE40)</f>
        <v>4</v>
      </c>
      <c r="AG40" s="88"/>
      <c r="AH40" s="116"/>
      <c r="AI40" s="90"/>
      <c r="AK40" s="113" t="s">
        <v>146</v>
      </c>
      <c r="AL40" s="104">
        <v>5</v>
      </c>
      <c r="AM40" s="105">
        <v>5</v>
      </c>
      <c r="AN40" s="105">
        <v>0</v>
      </c>
      <c r="AO40" s="105">
        <v>0</v>
      </c>
      <c r="AP40" s="105">
        <v>0</v>
      </c>
      <c r="AQ40" s="105">
        <v>0</v>
      </c>
      <c r="AR40" s="105">
        <f>SUM(AL40:AQ40)</f>
        <v>10</v>
      </c>
      <c r="AS40" s="88"/>
      <c r="AT40" s="116"/>
      <c r="AU40" s="90"/>
      <c r="AW40" s="113" t="s">
        <v>146</v>
      </c>
      <c r="AX40" s="104">
        <v>18</v>
      </c>
      <c r="AY40" s="105">
        <v>1</v>
      </c>
      <c r="AZ40" s="105">
        <v>0</v>
      </c>
      <c r="BA40" s="105">
        <v>0</v>
      </c>
      <c r="BB40" s="105">
        <v>0</v>
      </c>
      <c r="BC40" s="105">
        <v>0</v>
      </c>
      <c r="BD40" s="105">
        <f>SUM(AX40:BC40)</f>
        <v>19</v>
      </c>
      <c r="BE40" s="88"/>
      <c r="BF40" s="116"/>
      <c r="BG40" s="90"/>
      <c r="BI40" s="113" t="s">
        <v>146</v>
      </c>
      <c r="BJ40" s="104">
        <v>31</v>
      </c>
      <c r="BK40" s="105">
        <v>5</v>
      </c>
      <c r="BL40" s="105">
        <v>0</v>
      </c>
      <c r="BM40" s="105">
        <v>0</v>
      </c>
      <c r="BN40" s="105">
        <v>0</v>
      </c>
      <c r="BO40" s="105">
        <v>0</v>
      </c>
      <c r="BP40" s="105">
        <f>SUM(BJ40:BO40)</f>
        <v>36</v>
      </c>
      <c r="BQ40" s="88"/>
      <c r="BR40" s="116"/>
      <c r="BS40" s="90"/>
      <c r="BT40" s="91"/>
      <c r="BU40" s="113" t="s">
        <v>146</v>
      </c>
      <c r="BV40" s="104">
        <v>8</v>
      </c>
      <c r="BW40" s="105">
        <v>13</v>
      </c>
      <c r="BX40" s="105">
        <v>1</v>
      </c>
      <c r="BY40" s="105">
        <v>0</v>
      </c>
      <c r="BZ40" s="105">
        <v>0</v>
      </c>
      <c r="CA40" s="105">
        <v>0</v>
      </c>
      <c r="CB40" s="105">
        <f>SUM(BV40:CA40)</f>
        <v>22</v>
      </c>
      <c r="CC40" s="88"/>
      <c r="CD40" s="116"/>
      <c r="CE40" s="90"/>
      <c r="CF40" s="91"/>
      <c r="CG40" s="219" t="s">
        <v>146</v>
      </c>
      <c r="CH40" s="326">
        <f>+B40+N40+Z40+AL40+AX40+BJ40+BV40</f>
        <v>81</v>
      </c>
      <c r="CI40" s="217">
        <f t="shared" ref="CI40" si="51">+C40+O40+AA40+AM40+AY40+BK40+BW40</f>
        <v>48</v>
      </c>
      <c r="CJ40" s="217">
        <f t="shared" ref="CJ40" si="52">+D40+P40+AB40+AN40+AZ40+BL40+BX40</f>
        <v>1</v>
      </c>
      <c r="CK40" s="217">
        <f t="shared" ref="CK40" si="53">+E40+Q40+AC40+AO40+BA40+BM40+BY40</f>
        <v>0</v>
      </c>
      <c r="CL40" s="217">
        <f t="shared" ref="CL40" si="54">+F40+R40+AD40+AP40+BB40+BN40+BZ40</f>
        <v>0</v>
      </c>
      <c r="CM40" s="217">
        <f>+G40+S40+AE40+AQ40+BC40+BO40+CA40</f>
        <v>0</v>
      </c>
      <c r="CN40" s="205">
        <f>SUM(CH40:CM40)</f>
        <v>130</v>
      </c>
      <c r="CO40" s="226"/>
      <c r="CP40" s="241"/>
      <c r="CQ40" s="236"/>
    </row>
    <row r="41" spans="1:95" ht="48" customHeight="1">
      <c r="A41" s="113" t="s">
        <v>147</v>
      </c>
      <c r="B41" s="104">
        <v>16</v>
      </c>
      <c r="C41" s="105">
        <v>14</v>
      </c>
      <c r="D41" s="105">
        <v>2</v>
      </c>
      <c r="E41" s="105">
        <v>0</v>
      </c>
      <c r="F41" s="105">
        <v>0</v>
      </c>
      <c r="G41" s="105">
        <v>0</v>
      </c>
      <c r="H41" s="105">
        <f>SUM(B41:G41)</f>
        <v>32</v>
      </c>
      <c r="I41" s="88"/>
      <c r="J41" s="116"/>
      <c r="K41" s="90"/>
      <c r="M41" s="113" t="s">
        <v>147</v>
      </c>
      <c r="N41" s="104">
        <v>5</v>
      </c>
      <c r="O41" s="105">
        <v>2</v>
      </c>
      <c r="P41" s="105">
        <v>0</v>
      </c>
      <c r="Q41" s="105">
        <v>0</v>
      </c>
      <c r="R41" s="105">
        <v>0</v>
      </c>
      <c r="S41" s="105">
        <v>0</v>
      </c>
      <c r="T41" s="105">
        <f>SUM(N41:S41)</f>
        <v>7</v>
      </c>
      <c r="U41" s="88"/>
      <c r="V41" s="116"/>
      <c r="W41" s="90"/>
      <c r="Y41" s="113" t="s">
        <v>147</v>
      </c>
      <c r="Z41" s="104">
        <v>1</v>
      </c>
      <c r="AA41" s="105">
        <v>3</v>
      </c>
      <c r="AB41" s="105">
        <v>0</v>
      </c>
      <c r="AC41" s="105">
        <v>0</v>
      </c>
      <c r="AD41" s="105">
        <v>0</v>
      </c>
      <c r="AE41" s="105">
        <v>0</v>
      </c>
      <c r="AF41" s="105">
        <f>SUM(Z41:AE41)</f>
        <v>4</v>
      </c>
      <c r="AG41" s="88"/>
      <c r="AH41" s="116"/>
      <c r="AI41" s="90"/>
      <c r="AK41" s="113" t="s">
        <v>147</v>
      </c>
      <c r="AL41" s="104">
        <v>5</v>
      </c>
      <c r="AM41" s="105">
        <v>5</v>
      </c>
      <c r="AN41" s="105">
        <v>0</v>
      </c>
      <c r="AO41" s="105">
        <v>0</v>
      </c>
      <c r="AP41" s="105">
        <v>0</v>
      </c>
      <c r="AQ41" s="105">
        <v>0</v>
      </c>
      <c r="AR41" s="105">
        <f>SUM(AL41:AQ41)</f>
        <v>10</v>
      </c>
      <c r="AS41" s="88"/>
      <c r="AT41" s="116"/>
      <c r="AU41" s="90"/>
      <c r="AW41" s="113" t="s">
        <v>147</v>
      </c>
      <c r="AX41" s="104">
        <v>18</v>
      </c>
      <c r="AY41" s="105">
        <v>1</v>
      </c>
      <c r="AZ41" s="105">
        <v>0</v>
      </c>
      <c r="BA41" s="105">
        <v>0</v>
      </c>
      <c r="BB41" s="105">
        <v>0</v>
      </c>
      <c r="BC41" s="105">
        <v>0</v>
      </c>
      <c r="BD41" s="105">
        <f>SUM(AX41:BC41)</f>
        <v>19</v>
      </c>
      <c r="BE41" s="88"/>
      <c r="BF41" s="116"/>
      <c r="BG41" s="90"/>
      <c r="BI41" s="113" t="s">
        <v>147</v>
      </c>
      <c r="BJ41" s="104">
        <v>31</v>
      </c>
      <c r="BK41" s="105">
        <v>5</v>
      </c>
      <c r="BL41" s="105">
        <v>0</v>
      </c>
      <c r="BM41" s="105">
        <v>0</v>
      </c>
      <c r="BN41" s="105">
        <v>0</v>
      </c>
      <c r="BO41" s="105">
        <v>0</v>
      </c>
      <c r="BP41" s="105">
        <f>SUM(BJ41:BO41)</f>
        <v>36</v>
      </c>
      <c r="BQ41" s="88"/>
      <c r="BR41" s="116"/>
      <c r="BS41" s="90"/>
      <c r="BT41" s="91"/>
      <c r="BU41" s="113" t="s">
        <v>147</v>
      </c>
      <c r="BV41" s="104">
        <v>8</v>
      </c>
      <c r="BW41" s="105">
        <v>12</v>
      </c>
      <c r="BX41" s="105">
        <v>2</v>
      </c>
      <c r="BY41" s="105">
        <v>0</v>
      </c>
      <c r="BZ41" s="105">
        <v>0</v>
      </c>
      <c r="CA41" s="105">
        <v>0</v>
      </c>
      <c r="CB41" s="105">
        <f>SUM(BV41:CA41)</f>
        <v>22</v>
      </c>
      <c r="CC41" s="88"/>
      <c r="CD41" s="116"/>
      <c r="CE41" s="90"/>
      <c r="CF41" s="91"/>
      <c r="CG41" s="219" t="s">
        <v>147</v>
      </c>
      <c r="CH41" s="326">
        <f t="shared" ref="CH41:CH42" si="55">+B41+N41+Z41+AL41+AX41+BJ41+BV41</f>
        <v>84</v>
      </c>
      <c r="CI41" s="217">
        <f t="shared" ref="CI41:CI42" si="56">+C41+O41+AA41+AM41+AY41+BK41+BW41</f>
        <v>42</v>
      </c>
      <c r="CJ41" s="217">
        <f t="shared" ref="CJ41:CJ42" si="57">+D41+P41+AB41+AN41+AZ41+BL41+BX41</f>
        <v>4</v>
      </c>
      <c r="CK41" s="217">
        <f t="shared" ref="CK41:CK42" si="58">+E41+Q41+AC41+AO41+BA41+BM41+BY41</f>
        <v>0</v>
      </c>
      <c r="CL41" s="217">
        <f t="shared" ref="CL41:CL42" si="59">+F41+R41+AD41+AP41+BB41+BN41+BZ41</f>
        <v>0</v>
      </c>
      <c r="CM41" s="217">
        <f t="shared" ref="CM41:CM42" si="60">+G41+S41+AE41+AQ41+BC41+BO41+CA41</f>
        <v>0</v>
      </c>
      <c r="CN41" s="205">
        <f>SUM(CH41:CM41)</f>
        <v>130</v>
      </c>
      <c r="CO41" s="226"/>
      <c r="CP41" s="241"/>
      <c r="CQ41" s="236"/>
    </row>
    <row r="42" spans="1:95" ht="25.5" customHeight="1" thickBot="1">
      <c r="A42" s="117" t="s">
        <v>148</v>
      </c>
      <c r="B42" s="114">
        <v>16</v>
      </c>
      <c r="C42" s="106">
        <v>14</v>
      </c>
      <c r="D42" s="106">
        <v>2</v>
      </c>
      <c r="E42" s="106">
        <v>0</v>
      </c>
      <c r="F42" s="106">
        <v>0</v>
      </c>
      <c r="G42" s="106">
        <v>0</v>
      </c>
      <c r="H42" s="105">
        <f>SUM(B42:G42)</f>
        <v>32</v>
      </c>
      <c r="I42" s="106"/>
      <c r="J42" s="118"/>
      <c r="K42" s="108"/>
      <c r="M42" s="117" t="s">
        <v>148</v>
      </c>
      <c r="N42" s="114">
        <v>4</v>
      </c>
      <c r="O42" s="106">
        <v>3</v>
      </c>
      <c r="P42" s="106">
        <v>0</v>
      </c>
      <c r="Q42" s="106">
        <v>0</v>
      </c>
      <c r="R42" s="106">
        <v>0</v>
      </c>
      <c r="S42" s="106">
        <v>0</v>
      </c>
      <c r="T42" s="105">
        <f>SUM(N42:S42)</f>
        <v>7</v>
      </c>
      <c r="U42" s="106"/>
      <c r="V42" s="118"/>
      <c r="W42" s="108"/>
      <c r="Y42" s="117" t="s">
        <v>148</v>
      </c>
      <c r="Z42" s="114">
        <v>2</v>
      </c>
      <c r="AA42" s="106">
        <v>2</v>
      </c>
      <c r="AB42" s="106">
        <v>0</v>
      </c>
      <c r="AC42" s="106">
        <v>0</v>
      </c>
      <c r="AD42" s="106">
        <v>0</v>
      </c>
      <c r="AE42" s="106">
        <v>0</v>
      </c>
      <c r="AF42" s="105">
        <f>SUM(Z42:AE42)</f>
        <v>4</v>
      </c>
      <c r="AG42" s="106"/>
      <c r="AH42" s="118"/>
      <c r="AI42" s="108"/>
      <c r="AK42" s="117" t="s">
        <v>148</v>
      </c>
      <c r="AL42" s="114">
        <v>5</v>
      </c>
      <c r="AM42" s="106">
        <v>5</v>
      </c>
      <c r="AN42" s="106">
        <v>0</v>
      </c>
      <c r="AO42" s="106">
        <v>0</v>
      </c>
      <c r="AP42" s="106">
        <v>0</v>
      </c>
      <c r="AQ42" s="106">
        <v>0</v>
      </c>
      <c r="AR42" s="105">
        <f>SUM(AL42:AQ42)</f>
        <v>10</v>
      </c>
      <c r="AS42" s="106"/>
      <c r="AT42" s="118"/>
      <c r="AU42" s="108"/>
      <c r="AW42" s="117" t="s">
        <v>148</v>
      </c>
      <c r="AX42" s="114">
        <v>16</v>
      </c>
      <c r="AY42" s="106">
        <v>3</v>
      </c>
      <c r="AZ42" s="106">
        <v>0</v>
      </c>
      <c r="BA42" s="106">
        <v>0</v>
      </c>
      <c r="BB42" s="106">
        <v>0</v>
      </c>
      <c r="BC42" s="106">
        <v>0</v>
      </c>
      <c r="BD42" s="105">
        <f>SUM(AX42:BC42)</f>
        <v>19</v>
      </c>
      <c r="BE42" s="106"/>
      <c r="BF42" s="118"/>
      <c r="BG42" s="108"/>
      <c r="BI42" s="117" t="s">
        <v>148</v>
      </c>
      <c r="BJ42" s="114">
        <v>32</v>
      </c>
      <c r="BK42" s="106">
        <v>4</v>
      </c>
      <c r="BL42" s="106">
        <v>0</v>
      </c>
      <c r="BM42" s="106">
        <v>0</v>
      </c>
      <c r="BN42" s="106">
        <v>0</v>
      </c>
      <c r="BO42" s="106">
        <v>0</v>
      </c>
      <c r="BP42" s="105">
        <f>SUM(BJ42:BO42)</f>
        <v>36</v>
      </c>
      <c r="BQ42" s="106"/>
      <c r="BR42" s="118"/>
      <c r="BS42" s="108"/>
      <c r="BT42" s="91"/>
      <c r="BU42" s="117" t="s">
        <v>148</v>
      </c>
      <c r="BV42" s="114">
        <v>10</v>
      </c>
      <c r="BW42" s="106">
        <v>11</v>
      </c>
      <c r="BX42" s="106">
        <v>1</v>
      </c>
      <c r="BY42" s="106">
        <v>0</v>
      </c>
      <c r="BZ42" s="106">
        <v>0</v>
      </c>
      <c r="CA42" s="106">
        <v>0</v>
      </c>
      <c r="CB42" s="105">
        <f>SUM(BV42:CA42)</f>
        <v>22</v>
      </c>
      <c r="CC42" s="106"/>
      <c r="CD42" s="118"/>
      <c r="CE42" s="108"/>
      <c r="CF42" s="91"/>
      <c r="CG42" s="242" t="s">
        <v>148</v>
      </c>
      <c r="CH42" s="327">
        <f t="shared" si="55"/>
        <v>85</v>
      </c>
      <c r="CI42" s="221">
        <f t="shared" si="56"/>
        <v>42</v>
      </c>
      <c r="CJ42" s="221">
        <f t="shared" si="57"/>
        <v>3</v>
      </c>
      <c r="CK42" s="221">
        <f t="shared" si="58"/>
        <v>0</v>
      </c>
      <c r="CL42" s="221">
        <f t="shared" si="59"/>
        <v>0</v>
      </c>
      <c r="CM42" s="221">
        <f t="shared" si="60"/>
        <v>0</v>
      </c>
      <c r="CN42" s="206">
        <f>SUM(CH42:CM42)</f>
        <v>130</v>
      </c>
      <c r="CO42" s="228"/>
      <c r="CP42" s="243"/>
      <c r="CQ42" s="238"/>
    </row>
    <row r="43" spans="1:95" ht="23.25" customHeight="1" thickBot="1">
      <c r="A43" s="138" t="s">
        <v>4</v>
      </c>
      <c r="B43" s="136">
        <f>SUM(B40:B42)</f>
        <v>45</v>
      </c>
      <c r="C43" s="115">
        <f t="shared" ref="C43:H43" si="61">SUM(C40:C42)</f>
        <v>47</v>
      </c>
      <c r="D43" s="115">
        <f t="shared" si="61"/>
        <v>4</v>
      </c>
      <c r="E43" s="115">
        <f t="shared" si="61"/>
        <v>0</v>
      </c>
      <c r="F43" s="115">
        <f t="shared" si="61"/>
        <v>0</v>
      </c>
      <c r="G43" s="115">
        <f t="shared" si="61"/>
        <v>0</v>
      </c>
      <c r="H43" s="115">
        <f t="shared" si="61"/>
        <v>96</v>
      </c>
      <c r="I43" s="140">
        <f>((B43*5)+(C43*4)+(D43*3)+(E43*2)+(F43*1))/(B43+C43+D43+E43+F43)</f>
        <v>4.427083333333333</v>
      </c>
      <c r="J43" s="94" t="s">
        <v>96</v>
      </c>
      <c r="K43" s="109">
        <f>I43*100/5</f>
        <v>88.541666666666657</v>
      </c>
      <c r="M43" s="138" t="s">
        <v>4</v>
      </c>
      <c r="N43" s="136">
        <f t="shared" ref="N43:T43" si="62">SUM(N40:N42)</f>
        <v>13</v>
      </c>
      <c r="O43" s="115">
        <f t="shared" si="62"/>
        <v>8</v>
      </c>
      <c r="P43" s="115">
        <f t="shared" si="62"/>
        <v>0</v>
      </c>
      <c r="Q43" s="115">
        <f t="shared" si="62"/>
        <v>0</v>
      </c>
      <c r="R43" s="115">
        <f t="shared" si="62"/>
        <v>0</v>
      </c>
      <c r="S43" s="115">
        <f t="shared" si="62"/>
        <v>0</v>
      </c>
      <c r="T43" s="115">
        <f t="shared" si="62"/>
        <v>21</v>
      </c>
      <c r="U43" s="140">
        <f>((N43*5)+(O43*4)+(P43*3)+(Q43*2)+(R43*1))/(N43+O43+P43+Q43+R43)</f>
        <v>4.6190476190476186</v>
      </c>
      <c r="V43" s="94" t="s">
        <v>96</v>
      </c>
      <c r="W43" s="109">
        <f>U43*100/5</f>
        <v>92.38095238095238</v>
      </c>
      <c r="Y43" s="138" t="s">
        <v>4</v>
      </c>
      <c r="Z43" s="136">
        <f t="shared" ref="Z43:AF43" si="63">SUM(Z40:Z42)</f>
        <v>5</v>
      </c>
      <c r="AA43" s="115">
        <f t="shared" si="63"/>
        <v>7</v>
      </c>
      <c r="AB43" s="115">
        <f t="shared" si="63"/>
        <v>0</v>
      </c>
      <c r="AC43" s="115">
        <f t="shared" si="63"/>
        <v>0</v>
      </c>
      <c r="AD43" s="115">
        <f t="shared" si="63"/>
        <v>0</v>
      </c>
      <c r="AE43" s="115">
        <f t="shared" si="63"/>
        <v>0</v>
      </c>
      <c r="AF43" s="115">
        <f t="shared" si="63"/>
        <v>12</v>
      </c>
      <c r="AG43" s="140">
        <f>((Z43*5)+(AA43*4)+(AB43*3)+(AC43*2)+(AD43*1))/(Z43+AA43+AB43+AC43+AD43)</f>
        <v>4.416666666666667</v>
      </c>
      <c r="AH43" s="94" t="s">
        <v>96</v>
      </c>
      <c r="AI43" s="109">
        <f>AG43*100/5</f>
        <v>88.333333333333343</v>
      </c>
      <c r="AK43" s="138" t="s">
        <v>4</v>
      </c>
      <c r="AL43" s="136">
        <f t="shared" ref="AL43:AR43" si="64">SUM(AL40:AL42)</f>
        <v>15</v>
      </c>
      <c r="AM43" s="115">
        <f t="shared" si="64"/>
        <v>15</v>
      </c>
      <c r="AN43" s="115">
        <f t="shared" si="64"/>
        <v>0</v>
      </c>
      <c r="AO43" s="115">
        <f t="shared" si="64"/>
        <v>0</v>
      </c>
      <c r="AP43" s="115">
        <f t="shared" si="64"/>
        <v>0</v>
      </c>
      <c r="AQ43" s="115">
        <f t="shared" si="64"/>
        <v>0</v>
      </c>
      <c r="AR43" s="115">
        <f t="shared" si="64"/>
        <v>30</v>
      </c>
      <c r="AS43" s="140">
        <f>((AL43*5)+(AM43*4)+(AN43*3)+(AO43*2)+(AP43*1))/(AL43+AM43+AN43+AO43+AP43)</f>
        <v>4.5</v>
      </c>
      <c r="AT43" s="94" t="s">
        <v>96</v>
      </c>
      <c r="AU43" s="109">
        <f>AS43*100/5</f>
        <v>90</v>
      </c>
      <c r="AW43" s="138" t="s">
        <v>4</v>
      </c>
      <c r="AX43" s="136">
        <f t="shared" ref="AX43:BD43" si="65">SUM(AX40:AX42)</f>
        <v>52</v>
      </c>
      <c r="AY43" s="115">
        <f t="shared" si="65"/>
        <v>5</v>
      </c>
      <c r="AZ43" s="115">
        <f t="shared" si="65"/>
        <v>0</v>
      </c>
      <c r="BA43" s="115">
        <f t="shared" si="65"/>
        <v>0</v>
      </c>
      <c r="BB43" s="115">
        <f t="shared" si="65"/>
        <v>0</v>
      </c>
      <c r="BC43" s="115">
        <f t="shared" si="65"/>
        <v>0</v>
      </c>
      <c r="BD43" s="115">
        <f t="shared" si="65"/>
        <v>57</v>
      </c>
      <c r="BE43" s="140">
        <f>((AX43*5)+(AY43*4)+(AZ43*3)+(BA43*2)+(BB43*1))/(AX43+AY43+AZ43+BA43+BB43)</f>
        <v>4.9122807017543861</v>
      </c>
      <c r="BF43" s="94" t="s">
        <v>96</v>
      </c>
      <c r="BG43" s="109">
        <f>BE43*100/5</f>
        <v>98.245614035087726</v>
      </c>
      <c r="BI43" s="138" t="s">
        <v>4</v>
      </c>
      <c r="BJ43" s="136">
        <f t="shared" ref="BJ43:BP43" si="66">SUM(BJ40:BJ42)</f>
        <v>94</v>
      </c>
      <c r="BK43" s="115">
        <f t="shared" si="66"/>
        <v>14</v>
      </c>
      <c r="BL43" s="115">
        <f t="shared" si="66"/>
        <v>0</v>
      </c>
      <c r="BM43" s="115">
        <f t="shared" si="66"/>
        <v>0</v>
      </c>
      <c r="BN43" s="115">
        <f t="shared" si="66"/>
        <v>0</v>
      </c>
      <c r="BO43" s="115">
        <f t="shared" si="66"/>
        <v>0</v>
      </c>
      <c r="BP43" s="115">
        <f t="shared" si="66"/>
        <v>108</v>
      </c>
      <c r="BQ43" s="140">
        <f>((BJ43*5)+(BK43*4)+(BL43*3)+(BM43*2)+(BN43*1))/(BJ43+BK43+BL43+BM43+BN43)</f>
        <v>4.8703703703703702</v>
      </c>
      <c r="BR43" s="94" t="s">
        <v>96</v>
      </c>
      <c r="BS43" s="109">
        <f>BQ43*100/5</f>
        <v>97.407407407407405</v>
      </c>
      <c r="BT43" s="111"/>
      <c r="BU43" s="138" t="s">
        <v>4</v>
      </c>
      <c r="BV43" s="136">
        <f t="shared" ref="BV43:CB43" si="67">SUM(BV40:BV42)</f>
        <v>26</v>
      </c>
      <c r="BW43" s="115">
        <f t="shared" si="67"/>
        <v>36</v>
      </c>
      <c r="BX43" s="115">
        <f t="shared" si="67"/>
        <v>4</v>
      </c>
      <c r="BY43" s="115">
        <f t="shared" si="67"/>
        <v>0</v>
      </c>
      <c r="BZ43" s="115">
        <f t="shared" si="67"/>
        <v>0</v>
      </c>
      <c r="CA43" s="115">
        <f t="shared" si="67"/>
        <v>0</v>
      </c>
      <c r="CB43" s="115">
        <f t="shared" si="67"/>
        <v>66</v>
      </c>
      <c r="CC43" s="140">
        <f>((BV43*5)+(BW43*4)+(BX43*3)+(BY43*2)+(BZ43*1))/(BV43+BW43+BX43+BY43+BZ43)</f>
        <v>4.333333333333333</v>
      </c>
      <c r="CD43" s="94" t="s">
        <v>96</v>
      </c>
      <c r="CE43" s="109">
        <f>CC43*100/5</f>
        <v>86.666666666666657</v>
      </c>
      <c r="CF43" s="111"/>
      <c r="CG43" s="191" t="s">
        <v>4</v>
      </c>
      <c r="CH43" s="136">
        <f t="shared" ref="CH43:CN43" si="68">SUM(CH40:CH42)</f>
        <v>250</v>
      </c>
      <c r="CI43" s="115">
        <f t="shared" si="68"/>
        <v>132</v>
      </c>
      <c r="CJ43" s="115">
        <f t="shared" si="68"/>
        <v>8</v>
      </c>
      <c r="CK43" s="115">
        <f t="shared" si="68"/>
        <v>0</v>
      </c>
      <c r="CL43" s="115">
        <f t="shared" si="68"/>
        <v>0</v>
      </c>
      <c r="CM43" s="115">
        <f t="shared" si="68"/>
        <v>0</v>
      </c>
      <c r="CN43" s="115">
        <f t="shared" si="68"/>
        <v>390</v>
      </c>
      <c r="CO43" s="336">
        <f>((CH43*5)+(CI43*4)+(CJ43*3)+(CK43*2)+(CL43*1))/(CH43+CI43+CJ43+CK43+CL43)</f>
        <v>4.6205128205128201</v>
      </c>
      <c r="CP43" s="207" t="s">
        <v>204</v>
      </c>
      <c r="CQ43" s="176">
        <f>CO43*100/5</f>
        <v>92.410256410256395</v>
      </c>
    </row>
    <row r="44" spans="1:95" ht="43.5">
      <c r="A44" s="141" t="s">
        <v>149</v>
      </c>
      <c r="B44" s="154"/>
      <c r="C44" s="142"/>
      <c r="D44" s="142"/>
      <c r="E44" s="142"/>
      <c r="F44" s="142"/>
      <c r="G44" s="142"/>
      <c r="H44" s="142"/>
      <c r="I44" s="142"/>
      <c r="J44" s="155"/>
      <c r="K44" s="144"/>
      <c r="M44" s="141" t="s">
        <v>149</v>
      </c>
      <c r="N44" s="154"/>
      <c r="O44" s="142"/>
      <c r="P44" s="142"/>
      <c r="Q44" s="142"/>
      <c r="R44" s="142"/>
      <c r="S44" s="142"/>
      <c r="T44" s="142"/>
      <c r="U44" s="142"/>
      <c r="V44" s="155"/>
      <c r="W44" s="144"/>
      <c r="Y44" s="141" t="s">
        <v>149</v>
      </c>
      <c r="Z44" s="154"/>
      <c r="AA44" s="142"/>
      <c r="AB44" s="142"/>
      <c r="AC44" s="142"/>
      <c r="AD44" s="142"/>
      <c r="AE44" s="142"/>
      <c r="AF44" s="142"/>
      <c r="AG44" s="142"/>
      <c r="AH44" s="155"/>
      <c r="AI44" s="144"/>
      <c r="AK44" s="141" t="s">
        <v>149</v>
      </c>
      <c r="AL44" s="154"/>
      <c r="AM44" s="142"/>
      <c r="AN44" s="142"/>
      <c r="AO44" s="142"/>
      <c r="AP44" s="142"/>
      <c r="AQ44" s="142"/>
      <c r="AR44" s="142"/>
      <c r="AS44" s="142"/>
      <c r="AT44" s="155"/>
      <c r="AU44" s="144"/>
      <c r="AW44" s="141" t="s">
        <v>149</v>
      </c>
      <c r="AX44" s="154"/>
      <c r="AY44" s="142"/>
      <c r="AZ44" s="142"/>
      <c r="BA44" s="142"/>
      <c r="BB44" s="142"/>
      <c r="BC44" s="142"/>
      <c r="BD44" s="142"/>
      <c r="BE44" s="142"/>
      <c r="BF44" s="155"/>
      <c r="BG44" s="144"/>
      <c r="BI44" s="141" t="s">
        <v>149</v>
      </c>
      <c r="BJ44" s="154"/>
      <c r="BK44" s="142"/>
      <c r="BL44" s="142"/>
      <c r="BM44" s="142"/>
      <c r="BN44" s="142"/>
      <c r="BO44" s="142"/>
      <c r="BP44" s="142"/>
      <c r="BQ44" s="142"/>
      <c r="BR44" s="155"/>
      <c r="BS44" s="144"/>
      <c r="BT44" s="91"/>
      <c r="BU44" s="141" t="s">
        <v>149</v>
      </c>
      <c r="BV44" s="154"/>
      <c r="BW44" s="142"/>
      <c r="BX44" s="142"/>
      <c r="BY44" s="142"/>
      <c r="BZ44" s="142"/>
      <c r="CA44" s="142"/>
      <c r="CB44" s="142"/>
      <c r="CC44" s="142"/>
      <c r="CD44" s="155"/>
      <c r="CE44" s="144"/>
      <c r="CF44" s="91"/>
      <c r="CG44" s="223" t="s">
        <v>149</v>
      </c>
      <c r="CH44" s="212"/>
      <c r="CI44" s="213"/>
      <c r="CJ44" s="213"/>
      <c r="CK44" s="213"/>
      <c r="CL44" s="213"/>
      <c r="CM44" s="213"/>
      <c r="CN44" s="213"/>
      <c r="CO44" s="213"/>
      <c r="CP44" s="240"/>
      <c r="CQ44" s="224"/>
    </row>
    <row r="45" spans="1:95" ht="23.25">
      <c r="A45" s="113" t="s">
        <v>150</v>
      </c>
      <c r="B45" s="104">
        <v>13</v>
      </c>
      <c r="C45" s="105">
        <v>19</v>
      </c>
      <c r="D45" s="105">
        <v>0</v>
      </c>
      <c r="E45" s="105">
        <v>0</v>
      </c>
      <c r="F45" s="105">
        <v>0</v>
      </c>
      <c r="G45" s="105">
        <v>0</v>
      </c>
      <c r="H45" s="105">
        <f>SUM(B45:G45)</f>
        <v>32</v>
      </c>
      <c r="I45" s="88"/>
      <c r="J45" s="116"/>
      <c r="K45" s="90"/>
      <c r="M45" s="113" t="s">
        <v>150</v>
      </c>
      <c r="N45" s="104">
        <v>4</v>
      </c>
      <c r="O45" s="105">
        <v>1</v>
      </c>
      <c r="P45" s="105">
        <v>2</v>
      </c>
      <c r="Q45" s="105">
        <v>0</v>
      </c>
      <c r="R45" s="105">
        <v>0</v>
      </c>
      <c r="S45" s="105">
        <v>0</v>
      </c>
      <c r="T45" s="105">
        <f>SUM(N45:S45)</f>
        <v>7</v>
      </c>
      <c r="U45" s="88"/>
      <c r="V45" s="116"/>
      <c r="W45" s="90"/>
      <c r="Y45" s="113" t="s">
        <v>150</v>
      </c>
      <c r="Z45" s="104">
        <v>2</v>
      </c>
      <c r="AA45" s="105">
        <v>2</v>
      </c>
      <c r="AB45" s="105">
        <v>0</v>
      </c>
      <c r="AC45" s="105">
        <v>0</v>
      </c>
      <c r="AD45" s="105">
        <v>0</v>
      </c>
      <c r="AE45" s="105">
        <v>0</v>
      </c>
      <c r="AF45" s="105">
        <f>SUM(Z45:AE45)</f>
        <v>4</v>
      </c>
      <c r="AG45" s="88"/>
      <c r="AH45" s="116"/>
      <c r="AI45" s="90"/>
      <c r="AK45" s="113" t="s">
        <v>150</v>
      </c>
      <c r="AL45" s="104">
        <v>4</v>
      </c>
      <c r="AM45" s="105">
        <v>6</v>
      </c>
      <c r="AN45" s="105">
        <v>0</v>
      </c>
      <c r="AO45" s="105">
        <v>0</v>
      </c>
      <c r="AP45" s="105">
        <v>0</v>
      </c>
      <c r="AQ45" s="105">
        <v>0</v>
      </c>
      <c r="AR45" s="105">
        <f>SUM(AL45:AQ45)</f>
        <v>10</v>
      </c>
      <c r="AS45" s="88"/>
      <c r="AT45" s="116"/>
      <c r="AU45" s="90"/>
      <c r="AW45" s="113" t="s">
        <v>150</v>
      </c>
      <c r="AX45" s="104">
        <v>13</v>
      </c>
      <c r="AY45" s="105">
        <v>6</v>
      </c>
      <c r="AZ45" s="105">
        <v>0</v>
      </c>
      <c r="BA45" s="105">
        <v>0</v>
      </c>
      <c r="BB45" s="105">
        <v>0</v>
      </c>
      <c r="BC45" s="105">
        <v>0</v>
      </c>
      <c r="BD45" s="105">
        <f>SUM(AX45:BC45)</f>
        <v>19</v>
      </c>
      <c r="BE45" s="88"/>
      <c r="BF45" s="116"/>
      <c r="BG45" s="90"/>
      <c r="BI45" s="113" t="s">
        <v>150</v>
      </c>
      <c r="BJ45" s="104">
        <v>27</v>
      </c>
      <c r="BK45" s="105">
        <v>9</v>
      </c>
      <c r="BL45" s="105">
        <v>0</v>
      </c>
      <c r="BM45" s="105">
        <v>0</v>
      </c>
      <c r="BN45" s="105">
        <v>0</v>
      </c>
      <c r="BO45" s="105">
        <v>0</v>
      </c>
      <c r="BP45" s="105">
        <f>SUM(BJ45:BO45)</f>
        <v>36</v>
      </c>
      <c r="BQ45" s="88"/>
      <c r="BR45" s="116"/>
      <c r="BS45" s="90"/>
      <c r="BT45" s="91"/>
      <c r="BU45" s="113" t="s">
        <v>150</v>
      </c>
      <c r="BV45" s="104">
        <v>6</v>
      </c>
      <c r="BW45" s="105">
        <v>13</v>
      </c>
      <c r="BX45" s="105">
        <v>3</v>
      </c>
      <c r="BY45" s="105">
        <v>0</v>
      </c>
      <c r="BZ45" s="105">
        <v>0</v>
      </c>
      <c r="CA45" s="105">
        <v>0</v>
      </c>
      <c r="CB45" s="105">
        <f>SUM(BV45:CA45)</f>
        <v>22</v>
      </c>
      <c r="CC45" s="88"/>
      <c r="CD45" s="116"/>
      <c r="CE45" s="90"/>
      <c r="CF45" s="91"/>
      <c r="CG45" s="219" t="s">
        <v>150</v>
      </c>
      <c r="CH45" s="326">
        <f>+B45+N45+Z45+AL45+AX45+BJ45+BV45</f>
        <v>69</v>
      </c>
      <c r="CI45" s="217">
        <f t="shared" ref="CI45" si="69">+C45+O45+AA45+AM45+AY45+BK45+BW45</f>
        <v>56</v>
      </c>
      <c r="CJ45" s="217">
        <f t="shared" ref="CJ45" si="70">+D45+P45+AB45+AN45+AZ45+BL45+BX45</f>
        <v>5</v>
      </c>
      <c r="CK45" s="217">
        <f t="shared" ref="CK45" si="71">+E45+Q45+AC45+AO45+BA45+BM45+BY45</f>
        <v>0</v>
      </c>
      <c r="CL45" s="217">
        <f t="shared" ref="CL45" si="72">+F45+R45+AD45+AP45+BB45+BN45+BZ45</f>
        <v>0</v>
      </c>
      <c r="CM45" s="217">
        <f>+G45+S45+AE45+AQ45+BC45+BO45+CA45</f>
        <v>0</v>
      </c>
      <c r="CN45" s="217">
        <f>SUM(CH45:CM45)</f>
        <v>130</v>
      </c>
      <c r="CO45" s="331"/>
      <c r="CP45" s="241"/>
      <c r="CQ45" s="236"/>
    </row>
    <row r="46" spans="1:95" ht="37.5">
      <c r="A46" s="113" t="s">
        <v>151</v>
      </c>
      <c r="B46" s="104">
        <v>11</v>
      </c>
      <c r="C46" s="105">
        <v>21</v>
      </c>
      <c r="D46" s="105">
        <v>0</v>
      </c>
      <c r="E46" s="105">
        <v>0</v>
      </c>
      <c r="F46" s="105">
        <v>0</v>
      </c>
      <c r="G46" s="105">
        <v>0</v>
      </c>
      <c r="H46" s="105">
        <f>SUM(B46:G46)</f>
        <v>32</v>
      </c>
      <c r="I46" s="88"/>
      <c r="J46" s="116"/>
      <c r="K46" s="90"/>
      <c r="M46" s="113" t="s">
        <v>151</v>
      </c>
      <c r="N46" s="104">
        <v>4</v>
      </c>
      <c r="O46" s="105">
        <v>2</v>
      </c>
      <c r="P46" s="105">
        <v>1</v>
      </c>
      <c r="Q46" s="105">
        <v>0</v>
      </c>
      <c r="R46" s="105">
        <v>0</v>
      </c>
      <c r="S46" s="105">
        <v>0</v>
      </c>
      <c r="T46" s="105">
        <f>SUM(N46:S46)</f>
        <v>7</v>
      </c>
      <c r="U46" s="88"/>
      <c r="V46" s="116"/>
      <c r="W46" s="90"/>
      <c r="Y46" s="113" t="s">
        <v>151</v>
      </c>
      <c r="Z46" s="104">
        <v>1</v>
      </c>
      <c r="AA46" s="105">
        <v>3</v>
      </c>
      <c r="AB46" s="105">
        <v>0</v>
      </c>
      <c r="AC46" s="105">
        <v>0</v>
      </c>
      <c r="AD46" s="105">
        <v>0</v>
      </c>
      <c r="AE46" s="105">
        <v>0</v>
      </c>
      <c r="AF46" s="105">
        <f>SUM(Z46:AE46)</f>
        <v>4</v>
      </c>
      <c r="AG46" s="88"/>
      <c r="AH46" s="116"/>
      <c r="AI46" s="90"/>
      <c r="AK46" s="113" t="s">
        <v>151</v>
      </c>
      <c r="AL46" s="104">
        <v>3</v>
      </c>
      <c r="AM46" s="105">
        <v>7</v>
      </c>
      <c r="AN46" s="105">
        <v>0</v>
      </c>
      <c r="AO46" s="105">
        <v>0</v>
      </c>
      <c r="AP46" s="105">
        <v>0</v>
      </c>
      <c r="AQ46" s="105">
        <v>0</v>
      </c>
      <c r="AR46" s="105">
        <f>SUM(AL46:AQ46)</f>
        <v>10</v>
      </c>
      <c r="AS46" s="88"/>
      <c r="AT46" s="116"/>
      <c r="AU46" s="90"/>
      <c r="AW46" s="113" t="s">
        <v>151</v>
      </c>
      <c r="AX46" s="104">
        <v>15</v>
      </c>
      <c r="AY46" s="105">
        <v>4</v>
      </c>
      <c r="AZ46" s="105">
        <v>0</v>
      </c>
      <c r="BA46" s="105">
        <v>0</v>
      </c>
      <c r="BB46" s="105">
        <v>0</v>
      </c>
      <c r="BC46" s="105">
        <v>0</v>
      </c>
      <c r="BD46" s="105">
        <f>SUM(AX46:BC46)</f>
        <v>19</v>
      </c>
      <c r="BE46" s="88"/>
      <c r="BF46" s="116"/>
      <c r="BG46" s="90"/>
      <c r="BI46" s="113" t="s">
        <v>151</v>
      </c>
      <c r="BJ46" s="104">
        <v>27</v>
      </c>
      <c r="BK46" s="105">
        <v>9</v>
      </c>
      <c r="BL46" s="105">
        <v>0</v>
      </c>
      <c r="BM46" s="105">
        <v>0</v>
      </c>
      <c r="BN46" s="105">
        <v>0</v>
      </c>
      <c r="BO46" s="105">
        <v>0</v>
      </c>
      <c r="BP46" s="105">
        <f>SUM(BJ46:BO46)</f>
        <v>36</v>
      </c>
      <c r="BQ46" s="88"/>
      <c r="BR46" s="116"/>
      <c r="BS46" s="90"/>
      <c r="BT46" s="91"/>
      <c r="BU46" s="113" t="s">
        <v>151</v>
      </c>
      <c r="BV46" s="104">
        <v>7</v>
      </c>
      <c r="BW46" s="105">
        <v>14</v>
      </c>
      <c r="BX46" s="105">
        <v>1</v>
      </c>
      <c r="BY46" s="105">
        <v>0</v>
      </c>
      <c r="BZ46" s="105">
        <v>0</v>
      </c>
      <c r="CA46" s="105">
        <v>0</v>
      </c>
      <c r="CB46" s="105">
        <f>SUM(BV46:CA46)</f>
        <v>22</v>
      </c>
      <c r="CC46" s="88"/>
      <c r="CD46" s="116"/>
      <c r="CE46" s="90"/>
      <c r="CF46" s="91"/>
      <c r="CG46" s="219" t="s">
        <v>151</v>
      </c>
      <c r="CH46" s="326">
        <f t="shared" ref="CH46:CH49" si="73">+B46+N46+Z46+AL46+AX46+BJ46+BV46</f>
        <v>68</v>
      </c>
      <c r="CI46" s="217">
        <f t="shared" ref="CI46:CI49" si="74">+C46+O46+AA46+AM46+AY46+BK46+BW46</f>
        <v>60</v>
      </c>
      <c r="CJ46" s="217">
        <f t="shared" ref="CJ46:CJ49" si="75">+D46+P46+AB46+AN46+AZ46+BL46+BX46</f>
        <v>2</v>
      </c>
      <c r="CK46" s="217">
        <f t="shared" ref="CK46:CK49" si="76">+E46+Q46+AC46+AO46+BA46+BM46+BY46</f>
        <v>0</v>
      </c>
      <c r="CL46" s="217">
        <f t="shared" ref="CL46:CL49" si="77">+F46+R46+AD46+AP46+BB46+BN46+BZ46</f>
        <v>0</v>
      </c>
      <c r="CM46" s="217">
        <f t="shared" ref="CM46:CM49" si="78">+G46+S46+AE46+AQ46+BC46+BO46+CA46</f>
        <v>0</v>
      </c>
      <c r="CN46" s="217">
        <f>SUM(CH46:CM46)</f>
        <v>130</v>
      </c>
      <c r="CO46" s="331"/>
      <c r="CP46" s="241"/>
      <c r="CQ46" s="236"/>
    </row>
    <row r="47" spans="1:95" ht="48" customHeight="1">
      <c r="A47" s="113" t="s">
        <v>152</v>
      </c>
      <c r="B47" s="104">
        <v>12</v>
      </c>
      <c r="C47" s="105">
        <v>20</v>
      </c>
      <c r="D47" s="105">
        <v>0</v>
      </c>
      <c r="E47" s="105">
        <v>0</v>
      </c>
      <c r="F47" s="105">
        <v>0</v>
      </c>
      <c r="G47" s="105">
        <v>0</v>
      </c>
      <c r="H47" s="105">
        <f>SUM(B47:G47)</f>
        <v>32</v>
      </c>
      <c r="I47" s="88"/>
      <c r="J47" s="116"/>
      <c r="K47" s="90"/>
      <c r="M47" s="113" t="s">
        <v>152</v>
      </c>
      <c r="N47" s="104">
        <v>4</v>
      </c>
      <c r="O47" s="105">
        <v>1</v>
      </c>
      <c r="P47" s="105">
        <v>2</v>
      </c>
      <c r="Q47" s="105">
        <v>0</v>
      </c>
      <c r="R47" s="105">
        <v>0</v>
      </c>
      <c r="S47" s="105">
        <v>0</v>
      </c>
      <c r="T47" s="105">
        <f>SUM(N47:S47)</f>
        <v>7</v>
      </c>
      <c r="U47" s="88"/>
      <c r="V47" s="116"/>
      <c r="W47" s="90"/>
      <c r="Y47" s="113" t="s">
        <v>152</v>
      </c>
      <c r="Z47" s="104">
        <v>2</v>
      </c>
      <c r="AA47" s="105">
        <v>2</v>
      </c>
      <c r="AB47" s="105">
        <v>0</v>
      </c>
      <c r="AC47" s="105">
        <v>0</v>
      </c>
      <c r="AD47" s="105">
        <v>0</v>
      </c>
      <c r="AE47" s="105">
        <v>0</v>
      </c>
      <c r="AF47" s="105">
        <f>SUM(Z47:AE47)</f>
        <v>4</v>
      </c>
      <c r="AG47" s="88"/>
      <c r="AH47" s="116"/>
      <c r="AI47" s="90"/>
      <c r="AK47" s="113" t="s">
        <v>152</v>
      </c>
      <c r="AL47" s="104">
        <v>5</v>
      </c>
      <c r="AM47" s="105">
        <v>5</v>
      </c>
      <c r="AN47" s="105">
        <v>0</v>
      </c>
      <c r="AO47" s="105">
        <v>0</v>
      </c>
      <c r="AP47" s="105">
        <v>0</v>
      </c>
      <c r="AQ47" s="105">
        <v>0</v>
      </c>
      <c r="AR47" s="105">
        <f>SUM(AL47:AQ47)</f>
        <v>10</v>
      </c>
      <c r="AS47" s="88"/>
      <c r="AT47" s="116"/>
      <c r="AU47" s="90"/>
      <c r="AW47" s="113" t="s">
        <v>152</v>
      </c>
      <c r="AX47" s="104">
        <v>15</v>
      </c>
      <c r="AY47" s="105">
        <v>4</v>
      </c>
      <c r="AZ47" s="105">
        <v>0</v>
      </c>
      <c r="BA47" s="105">
        <v>0</v>
      </c>
      <c r="BB47" s="105">
        <v>0</v>
      </c>
      <c r="BC47" s="105">
        <v>0</v>
      </c>
      <c r="BD47" s="105">
        <f>SUM(AX47:BC47)</f>
        <v>19</v>
      </c>
      <c r="BE47" s="88"/>
      <c r="BF47" s="116"/>
      <c r="BG47" s="90"/>
      <c r="BI47" s="113" t="s">
        <v>152</v>
      </c>
      <c r="BJ47" s="104">
        <v>28</v>
      </c>
      <c r="BK47" s="105">
        <v>8</v>
      </c>
      <c r="BL47" s="105">
        <v>0</v>
      </c>
      <c r="BM47" s="105">
        <v>0</v>
      </c>
      <c r="BN47" s="105">
        <v>0</v>
      </c>
      <c r="BO47" s="105">
        <v>0</v>
      </c>
      <c r="BP47" s="105">
        <f>SUM(BJ47:BO47)</f>
        <v>36</v>
      </c>
      <c r="BQ47" s="88"/>
      <c r="BR47" s="116"/>
      <c r="BS47" s="90"/>
      <c r="BT47" s="91"/>
      <c r="BU47" s="113" t="s">
        <v>152</v>
      </c>
      <c r="BV47" s="104">
        <v>7</v>
      </c>
      <c r="BW47" s="105">
        <v>13</v>
      </c>
      <c r="BX47" s="105">
        <v>2</v>
      </c>
      <c r="BY47" s="105">
        <v>0</v>
      </c>
      <c r="BZ47" s="105">
        <v>0</v>
      </c>
      <c r="CA47" s="105">
        <v>0</v>
      </c>
      <c r="CB47" s="105">
        <f>SUM(BV47:CA47)</f>
        <v>22</v>
      </c>
      <c r="CC47" s="88"/>
      <c r="CD47" s="116"/>
      <c r="CE47" s="90"/>
      <c r="CF47" s="91"/>
      <c r="CG47" s="219" t="s">
        <v>152</v>
      </c>
      <c r="CH47" s="326">
        <f t="shared" si="73"/>
        <v>73</v>
      </c>
      <c r="CI47" s="217">
        <f t="shared" si="74"/>
        <v>53</v>
      </c>
      <c r="CJ47" s="217">
        <f t="shared" si="75"/>
        <v>4</v>
      </c>
      <c r="CK47" s="217">
        <f t="shared" si="76"/>
        <v>0</v>
      </c>
      <c r="CL47" s="217">
        <f t="shared" si="77"/>
        <v>0</v>
      </c>
      <c r="CM47" s="217">
        <f t="shared" si="78"/>
        <v>0</v>
      </c>
      <c r="CN47" s="217">
        <f>SUM(CH47:CM47)</f>
        <v>130</v>
      </c>
      <c r="CO47" s="331"/>
      <c r="CP47" s="241"/>
      <c r="CQ47" s="236"/>
    </row>
    <row r="48" spans="1:95" ht="37.5" customHeight="1">
      <c r="A48" s="103" t="s">
        <v>153</v>
      </c>
      <c r="B48" s="86">
        <v>16</v>
      </c>
      <c r="C48" s="87">
        <v>16</v>
      </c>
      <c r="D48" s="87">
        <v>0</v>
      </c>
      <c r="E48" s="87">
        <v>0</v>
      </c>
      <c r="F48" s="87">
        <v>0</v>
      </c>
      <c r="G48" s="87">
        <v>0</v>
      </c>
      <c r="H48" s="105">
        <f>SUM(B48:G48)</f>
        <v>32</v>
      </c>
      <c r="I48" s="88"/>
      <c r="J48" s="116"/>
      <c r="K48" s="90"/>
      <c r="M48" s="103" t="s">
        <v>153</v>
      </c>
      <c r="N48" s="86">
        <v>5</v>
      </c>
      <c r="O48" s="87">
        <v>2</v>
      </c>
      <c r="P48" s="87">
        <v>0</v>
      </c>
      <c r="Q48" s="87">
        <v>0</v>
      </c>
      <c r="R48" s="87">
        <v>0</v>
      </c>
      <c r="S48" s="87">
        <v>0</v>
      </c>
      <c r="T48" s="105">
        <f>SUM(N48:S48)</f>
        <v>7</v>
      </c>
      <c r="U48" s="88"/>
      <c r="V48" s="116"/>
      <c r="W48" s="90"/>
      <c r="Y48" s="103" t="s">
        <v>153</v>
      </c>
      <c r="Z48" s="86">
        <v>1</v>
      </c>
      <c r="AA48" s="87">
        <v>3</v>
      </c>
      <c r="AB48" s="87">
        <v>0</v>
      </c>
      <c r="AC48" s="87">
        <v>0</v>
      </c>
      <c r="AD48" s="87">
        <v>0</v>
      </c>
      <c r="AE48" s="87">
        <v>0</v>
      </c>
      <c r="AF48" s="105">
        <f>SUM(Z48:AE48)</f>
        <v>4</v>
      </c>
      <c r="AG48" s="88"/>
      <c r="AH48" s="116"/>
      <c r="AI48" s="90"/>
      <c r="AK48" s="103" t="s">
        <v>153</v>
      </c>
      <c r="AL48" s="86">
        <v>5</v>
      </c>
      <c r="AM48" s="87">
        <v>5</v>
      </c>
      <c r="AN48" s="87">
        <v>0</v>
      </c>
      <c r="AO48" s="87">
        <v>0</v>
      </c>
      <c r="AP48" s="87">
        <v>0</v>
      </c>
      <c r="AQ48" s="87">
        <v>0</v>
      </c>
      <c r="AR48" s="105">
        <f>SUM(AL48:AQ48)</f>
        <v>10</v>
      </c>
      <c r="AS48" s="88"/>
      <c r="AT48" s="116"/>
      <c r="AU48" s="90"/>
      <c r="AW48" s="103" t="s">
        <v>153</v>
      </c>
      <c r="AX48" s="86">
        <v>18</v>
      </c>
      <c r="AY48" s="87">
        <v>1</v>
      </c>
      <c r="AZ48" s="87">
        <v>0</v>
      </c>
      <c r="BA48" s="87">
        <v>0</v>
      </c>
      <c r="BB48" s="87">
        <v>0</v>
      </c>
      <c r="BC48" s="87">
        <v>0</v>
      </c>
      <c r="BD48" s="105">
        <f>SUM(AX48:BC48)</f>
        <v>19</v>
      </c>
      <c r="BE48" s="88"/>
      <c r="BF48" s="116"/>
      <c r="BG48" s="90"/>
      <c r="BI48" s="103" t="s">
        <v>153</v>
      </c>
      <c r="BJ48" s="86">
        <v>28</v>
      </c>
      <c r="BK48" s="87">
        <v>8</v>
      </c>
      <c r="BL48" s="87">
        <v>0</v>
      </c>
      <c r="BM48" s="87">
        <v>0</v>
      </c>
      <c r="BN48" s="87">
        <v>0</v>
      </c>
      <c r="BO48" s="87">
        <v>0</v>
      </c>
      <c r="BP48" s="105">
        <f>SUM(BJ48:BO48)</f>
        <v>36</v>
      </c>
      <c r="BQ48" s="88"/>
      <c r="BR48" s="116"/>
      <c r="BS48" s="90"/>
      <c r="BT48" s="91"/>
      <c r="BU48" s="103" t="s">
        <v>153</v>
      </c>
      <c r="BV48" s="86">
        <v>12</v>
      </c>
      <c r="BW48" s="87">
        <v>9</v>
      </c>
      <c r="BX48" s="87">
        <v>1</v>
      </c>
      <c r="BY48" s="87">
        <v>0</v>
      </c>
      <c r="BZ48" s="87">
        <v>0</v>
      </c>
      <c r="CA48" s="87">
        <v>0</v>
      </c>
      <c r="CB48" s="105">
        <f>SUM(BV48:CA48)</f>
        <v>22</v>
      </c>
      <c r="CC48" s="88"/>
      <c r="CD48" s="116"/>
      <c r="CE48" s="90"/>
      <c r="CF48" s="91"/>
      <c r="CG48" s="216" t="s">
        <v>153</v>
      </c>
      <c r="CH48" s="326">
        <f t="shared" si="73"/>
        <v>85</v>
      </c>
      <c r="CI48" s="217">
        <f t="shared" si="74"/>
        <v>44</v>
      </c>
      <c r="CJ48" s="217">
        <f t="shared" si="75"/>
        <v>1</v>
      </c>
      <c r="CK48" s="217">
        <f t="shared" si="76"/>
        <v>0</v>
      </c>
      <c r="CL48" s="217">
        <f t="shared" si="77"/>
        <v>0</v>
      </c>
      <c r="CM48" s="217">
        <f t="shared" si="78"/>
        <v>0</v>
      </c>
      <c r="CN48" s="217">
        <f>SUM(CH48:CM48)</f>
        <v>130</v>
      </c>
      <c r="CO48" s="331"/>
      <c r="CP48" s="241"/>
      <c r="CQ48" s="236"/>
    </row>
    <row r="49" spans="1:95" ht="37.5" customHeight="1" thickBot="1">
      <c r="A49" s="117" t="s">
        <v>154</v>
      </c>
      <c r="B49" s="114">
        <v>15</v>
      </c>
      <c r="C49" s="106">
        <v>17</v>
      </c>
      <c r="D49" s="106">
        <v>0</v>
      </c>
      <c r="E49" s="106">
        <v>0</v>
      </c>
      <c r="F49" s="106">
        <v>0</v>
      </c>
      <c r="G49" s="106">
        <v>0</v>
      </c>
      <c r="H49" s="87">
        <f>SUM(B49:G49)</f>
        <v>32</v>
      </c>
      <c r="I49" s="106"/>
      <c r="J49" s="118"/>
      <c r="K49" s="108"/>
      <c r="M49" s="117" t="s">
        <v>154</v>
      </c>
      <c r="N49" s="114">
        <v>5</v>
      </c>
      <c r="O49" s="106">
        <v>2</v>
      </c>
      <c r="P49" s="106">
        <v>0</v>
      </c>
      <c r="Q49" s="106">
        <v>0</v>
      </c>
      <c r="R49" s="106">
        <v>0</v>
      </c>
      <c r="S49" s="106">
        <v>0</v>
      </c>
      <c r="T49" s="87">
        <f>SUM(N49:S49)</f>
        <v>7</v>
      </c>
      <c r="U49" s="106"/>
      <c r="V49" s="118"/>
      <c r="W49" s="108"/>
      <c r="Y49" s="117" t="s">
        <v>154</v>
      </c>
      <c r="Z49" s="114">
        <v>2</v>
      </c>
      <c r="AA49" s="106">
        <v>2</v>
      </c>
      <c r="AB49" s="106">
        <v>0</v>
      </c>
      <c r="AC49" s="106">
        <v>0</v>
      </c>
      <c r="AD49" s="106">
        <v>0</v>
      </c>
      <c r="AE49" s="106">
        <v>0</v>
      </c>
      <c r="AF49" s="87">
        <f>SUM(Z49:AE49)</f>
        <v>4</v>
      </c>
      <c r="AG49" s="106"/>
      <c r="AH49" s="118"/>
      <c r="AI49" s="108"/>
      <c r="AK49" s="117" t="s">
        <v>154</v>
      </c>
      <c r="AL49" s="114">
        <v>5</v>
      </c>
      <c r="AM49" s="106">
        <v>5</v>
      </c>
      <c r="AN49" s="106">
        <v>0</v>
      </c>
      <c r="AO49" s="106">
        <v>0</v>
      </c>
      <c r="AP49" s="106">
        <v>0</v>
      </c>
      <c r="AQ49" s="106">
        <v>0</v>
      </c>
      <c r="AR49" s="87">
        <f>SUM(AL49:AQ49)</f>
        <v>10</v>
      </c>
      <c r="AS49" s="106"/>
      <c r="AT49" s="118"/>
      <c r="AU49" s="108"/>
      <c r="AW49" s="117" t="s">
        <v>154</v>
      </c>
      <c r="AX49" s="114">
        <v>16</v>
      </c>
      <c r="AY49" s="106">
        <v>3</v>
      </c>
      <c r="AZ49" s="106">
        <v>0</v>
      </c>
      <c r="BA49" s="106">
        <v>0</v>
      </c>
      <c r="BB49" s="106">
        <v>0</v>
      </c>
      <c r="BC49" s="106">
        <v>0</v>
      </c>
      <c r="BD49" s="87">
        <f>SUM(AX49:BC49)</f>
        <v>19</v>
      </c>
      <c r="BE49" s="106"/>
      <c r="BF49" s="118"/>
      <c r="BG49" s="108"/>
      <c r="BI49" s="117" t="s">
        <v>154</v>
      </c>
      <c r="BJ49" s="114">
        <v>28</v>
      </c>
      <c r="BK49" s="106">
        <v>8</v>
      </c>
      <c r="BL49" s="106">
        <v>0</v>
      </c>
      <c r="BM49" s="106">
        <v>0</v>
      </c>
      <c r="BN49" s="106">
        <v>0</v>
      </c>
      <c r="BO49" s="106">
        <v>0</v>
      </c>
      <c r="BP49" s="87">
        <f>SUM(BJ49:BO49)</f>
        <v>36</v>
      </c>
      <c r="BQ49" s="106"/>
      <c r="BR49" s="118"/>
      <c r="BS49" s="108"/>
      <c r="BT49" s="91"/>
      <c r="BU49" s="117" t="s">
        <v>154</v>
      </c>
      <c r="BV49" s="114">
        <v>10</v>
      </c>
      <c r="BW49" s="106">
        <v>11</v>
      </c>
      <c r="BX49" s="106">
        <v>1</v>
      </c>
      <c r="BY49" s="106">
        <v>0</v>
      </c>
      <c r="BZ49" s="106">
        <v>0</v>
      </c>
      <c r="CA49" s="106">
        <v>0</v>
      </c>
      <c r="CB49" s="87">
        <f>SUM(BV49:CA49)</f>
        <v>22</v>
      </c>
      <c r="CC49" s="106"/>
      <c r="CD49" s="118"/>
      <c r="CE49" s="108"/>
      <c r="CF49" s="91"/>
      <c r="CG49" s="242" t="s">
        <v>154</v>
      </c>
      <c r="CH49" s="327">
        <f t="shared" si="73"/>
        <v>81</v>
      </c>
      <c r="CI49" s="221">
        <f t="shared" si="74"/>
        <v>48</v>
      </c>
      <c r="CJ49" s="221">
        <f t="shared" si="75"/>
        <v>1</v>
      </c>
      <c r="CK49" s="221">
        <f t="shared" si="76"/>
        <v>0</v>
      </c>
      <c r="CL49" s="221">
        <f t="shared" si="77"/>
        <v>0</v>
      </c>
      <c r="CM49" s="221">
        <f t="shared" si="78"/>
        <v>0</v>
      </c>
      <c r="CN49" s="221">
        <f>SUM(CH49:CM49)</f>
        <v>130</v>
      </c>
      <c r="CO49" s="332"/>
      <c r="CP49" s="243"/>
      <c r="CQ49" s="238"/>
    </row>
    <row r="50" spans="1:95" ht="23.25" customHeight="1" thickBot="1">
      <c r="A50" s="138" t="s">
        <v>4</v>
      </c>
      <c r="B50" s="136">
        <f t="shared" ref="B50:H50" si="79">SUM(B45:B49)</f>
        <v>67</v>
      </c>
      <c r="C50" s="115">
        <f t="shared" si="79"/>
        <v>93</v>
      </c>
      <c r="D50" s="115">
        <f t="shared" si="79"/>
        <v>0</v>
      </c>
      <c r="E50" s="115">
        <f t="shared" si="79"/>
        <v>0</v>
      </c>
      <c r="F50" s="115">
        <f t="shared" si="79"/>
        <v>0</v>
      </c>
      <c r="G50" s="139">
        <f t="shared" si="79"/>
        <v>0</v>
      </c>
      <c r="H50" s="115">
        <f t="shared" si="79"/>
        <v>160</v>
      </c>
      <c r="I50" s="140">
        <f>((B50*5)+(C50*4)+(D50*3)+(E50*2)+(F50*1))/(B50+C50+D50+E50+F50)</f>
        <v>4.4187500000000002</v>
      </c>
      <c r="J50" s="94" t="s">
        <v>96</v>
      </c>
      <c r="K50" s="109">
        <f>I50*100/5</f>
        <v>88.375</v>
      </c>
      <c r="M50" s="138" t="s">
        <v>4</v>
      </c>
      <c r="N50" s="136">
        <f t="shared" ref="N50:T50" si="80">SUM(N45:N49)</f>
        <v>22</v>
      </c>
      <c r="O50" s="115">
        <f t="shared" si="80"/>
        <v>8</v>
      </c>
      <c r="P50" s="115">
        <f t="shared" si="80"/>
        <v>5</v>
      </c>
      <c r="Q50" s="115">
        <f t="shared" si="80"/>
        <v>0</v>
      </c>
      <c r="R50" s="115">
        <f t="shared" si="80"/>
        <v>0</v>
      </c>
      <c r="S50" s="139">
        <f t="shared" si="80"/>
        <v>0</v>
      </c>
      <c r="T50" s="115">
        <f t="shared" si="80"/>
        <v>35</v>
      </c>
      <c r="U50" s="140">
        <f>((N50*5)+(O50*4)+(P50*3)+(Q50*2)+(R50*1))/(N50+O50+P50+Q50+R50)</f>
        <v>4.4857142857142858</v>
      </c>
      <c r="V50" s="94" t="s">
        <v>96</v>
      </c>
      <c r="W50" s="109">
        <f>U50*100/5</f>
        <v>89.714285714285708</v>
      </c>
      <c r="Y50" s="138" t="s">
        <v>4</v>
      </c>
      <c r="Z50" s="136">
        <f t="shared" ref="Z50:AF50" si="81">SUM(Z45:Z49)</f>
        <v>8</v>
      </c>
      <c r="AA50" s="115">
        <f t="shared" si="81"/>
        <v>12</v>
      </c>
      <c r="AB50" s="115">
        <f t="shared" si="81"/>
        <v>0</v>
      </c>
      <c r="AC50" s="115">
        <f t="shared" si="81"/>
        <v>0</v>
      </c>
      <c r="AD50" s="115">
        <f t="shared" si="81"/>
        <v>0</v>
      </c>
      <c r="AE50" s="139">
        <f t="shared" si="81"/>
        <v>0</v>
      </c>
      <c r="AF50" s="115">
        <f t="shared" si="81"/>
        <v>20</v>
      </c>
      <c r="AG50" s="140">
        <f>((Z50*5)+(AA50*4)+(AB50*3)+(AC50*2)+(AD50*1))/(Z50+AA50+AB50+AC50+AD50)</f>
        <v>4.4000000000000004</v>
      </c>
      <c r="AH50" s="94" t="s">
        <v>96</v>
      </c>
      <c r="AI50" s="109">
        <f>AG50*100/5</f>
        <v>88.000000000000014</v>
      </c>
      <c r="AK50" s="138" t="s">
        <v>4</v>
      </c>
      <c r="AL50" s="136">
        <f t="shared" ref="AL50:AR50" si="82">SUM(AL45:AL49)</f>
        <v>22</v>
      </c>
      <c r="AM50" s="115">
        <f t="shared" si="82"/>
        <v>28</v>
      </c>
      <c r="AN50" s="115">
        <f t="shared" si="82"/>
        <v>0</v>
      </c>
      <c r="AO50" s="115">
        <f t="shared" si="82"/>
        <v>0</v>
      </c>
      <c r="AP50" s="115">
        <f t="shared" si="82"/>
        <v>0</v>
      </c>
      <c r="AQ50" s="139">
        <f t="shared" si="82"/>
        <v>0</v>
      </c>
      <c r="AR50" s="115">
        <f t="shared" si="82"/>
        <v>50</v>
      </c>
      <c r="AS50" s="140">
        <f>((AL50*5)+(AM50*4)+(AN50*3)+(AO50*2)+(AP50*1))/(AL50+AM50+AN50+AO50+AP50)</f>
        <v>4.4400000000000004</v>
      </c>
      <c r="AT50" s="94" t="s">
        <v>96</v>
      </c>
      <c r="AU50" s="109">
        <f>AS50*100/5</f>
        <v>88.800000000000011</v>
      </c>
      <c r="AW50" s="138" t="s">
        <v>4</v>
      </c>
      <c r="AX50" s="136">
        <f t="shared" ref="AX50:BD50" si="83">SUM(AX45:AX49)</f>
        <v>77</v>
      </c>
      <c r="AY50" s="115">
        <f t="shared" si="83"/>
        <v>18</v>
      </c>
      <c r="AZ50" s="115">
        <f t="shared" si="83"/>
        <v>0</v>
      </c>
      <c r="BA50" s="115">
        <f t="shared" si="83"/>
        <v>0</v>
      </c>
      <c r="BB50" s="115">
        <f t="shared" si="83"/>
        <v>0</v>
      </c>
      <c r="BC50" s="139">
        <f t="shared" si="83"/>
        <v>0</v>
      </c>
      <c r="BD50" s="115">
        <f t="shared" si="83"/>
        <v>95</v>
      </c>
      <c r="BE50" s="140">
        <f>((AX50*5)+(AY50*4)+(AZ50*3)+(BA50*2)+(BB50*1))/(AX50+AY50+AZ50+BA50+BB50)</f>
        <v>4.810526315789474</v>
      </c>
      <c r="BF50" s="94" t="s">
        <v>96</v>
      </c>
      <c r="BG50" s="109">
        <f>BE50*100/5</f>
        <v>96.21052631578948</v>
      </c>
      <c r="BI50" s="138" t="s">
        <v>4</v>
      </c>
      <c r="BJ50" s="136">
        <f t="shared" ref="BJ50:BP50" si="84">SUM(BJ45:BJ49)</f>
        <v>138</v>
      </c>
      <c r="BK50" s="115">
        <f t="shared" si="84"/>
        <v>42</v>
      </c>
      <c r="BL50" s="115">
        <f t="shared" si="84"/>
        <v>0</v>
      </c>
      <c r="BM50" s="115">
        <f t="shared" si="84"/>
        <v>0</v>
      </c>
      <c r="BN50" s="115">
        <f t="shared" si="84"/>
        <v>0</v>
      </c>
      <c r="BO50" s="139">
        <f t="shared" si="84"/>
        <v>0</v>
      </c>
      <c r="BP50" s="115">
        <f t="shared" si="84"/>
        <v>180</v>
      </c>
      <c r="BQ50" s="140">
        <f>((BJ50*5)+(BK50*4)+(BL50*3)+(BM50*2)+(BN50*1))/(BJ50+BK50+BL50+BM50+BN50)</f>
        <v>4.7666666666666666</v>
      </c>
      <c r="BR50" s="94" t="s">
        <v>96</v>
      </c>
      <c r="BS50" s="109">
        <f>BQ50*100/5</f>
        <v>95.333333333333343</v>
      </c>
      <c r="BT50" s="111"/>
      <c r="BU50" s="138" t="s">
        <v>4</v>
      </c>
      <c r="BV50" s="136">
        <f t="shared" ref="BV50:CB50" si="85">SUM(BV45:BV49)</f>
        <v>42</v>
      </c>
      <c r="BW50" s="115">
        <f t="shared" si="85"/>
        <v>60</v>
      </c>
      <c r="BX50" s="115">
        <f t="shared" si="85"/>
        <v>8</v>
      </c>
      <c r="BY50" s="115">
        <f t="shared" si="85"/>
        <v>0</v>
      </c>
      <c r="BZ50" s="115">
        <f t="shared" si="85"/>
        <v>0</v>
      </c>
      <c r="CA50" s="139">
        <f t="shared" si="85"/>
        <v>0</v>
      </c>
      <c r="CB50" s="115">
        <f t="shared" si="85"/>
        <v>110</v>
      </c>
      <c r="CC50" s="140">
        <f>((BV50*5)+(BW50*4)+(BX50*3)+(BY50*2)+(BZ50*1))/(BV50+BW50+BX50+BY50+BZ50)</f>
        <v>4.3090909090909095</v>
      </c>
      <c r="CD50" s="94" t="s">
        <v>96</v>
      </c>
      <c r="CE50" s="109">
        <f>CC50*100/5</f>
        <v>86.181818181818187</v>
      </c>
      <c r="CF50" s="111"/>
      <c r="CG50" s="191" t="s">
        <v>4</v>
      </c>
      <c r="CH50" s="136">
        <f t="shared" ref="CH50:CN50" si="86">SUM(CH45:CH49)</f>
        <v>376</v>
      </c>
      <c r="CI50" s="115">
        <f t="shared" si="86"/>
        <v>261</v>
      </c>
      <c r="CJ50" s="115">
        <f t="shared" si="86"/>
        <v>13</v>
      </c>
      <c r="CK50" s="115">
        <f t="shared" si="86"/>
        <v>0</v>
      </c>
      <c r="CL50" s="115">
        <f t="shared" si="86"/>
        <v>0</v>
      </c>
      <c r="CM50" s="115">
        <f t="shared" si="86"/>
        <v>0</v>
      </c>
      <c r="CN50" s="115">
        <f t="shared" si="86"/>
        <v>650</v>
      </c>
      <c r="CO50" s="337">
        <f>((CH50*5)+(CI50*4)+(CJ50*3)+(CK50*2)+(CL50*1))/(CH50+CI50+CJ50+CK50+CL50)</f>
        <v>4.5584615384615388</v>
      </c>
      <c r="CP50" s="207" t="s">
        <v>204</v>
      </c>
      <c r="CQ50" s="97">
        <f>CO50*100/5</f>
        <v>91.169230769230779</v>
      </c>
    </row>
    <row r="51" spans="1:95" ht="23.25" customHeight="1"/>
    <row r="52" spans="1:95" ht="23.25" customHeight="1"/>
    <row r="53" spans="1:95" ht="23.25" customHeight="1"/>
    <row r="54" spans="1:95" ht="23.25" customHeight="1"/>
    <row r="55" spans="1:95" ht="23.25" customHeight="1"/>
    <row r="56" spans="1:95" ht="22.5" thickBot="1">
      <c r="A56" s="77" t="s">
        <v>40</v>
      </c>
      <c r="M56" s="77" t="s">
        <v>40</v>
      </c>
      <c r="Y56" s="77" t="s">
        <v>40</v>
      </c>
      <c r="AK56" s="77" t="s">
        <v>40</v>
      </c>
      <c r="AW56" s="77" t="s">
        <v>40</v>
      </c>
      <c r="BI56" s="77" t="s">
        <v>40</v>
      </c>
      <c r="BU56" s="77" t="s">
        <v>40</v>
      </c>
      <c r="CG56" s="188" t="s">
        <v>40</v>
      </c>
    </row>
    <row r="57" spans="1:95" ht="25.5" customHeight="1" thickBot="1">
      <c r="A57" s="390" t="s">
        <v>155</v>
      </c>
      <c r="B57" s="392" t="s">
        <v>85</v>
      </c>
      <c r="C57" s="393"/>
      <c r="D57" s="393"/>
      <c r="E57" s="393"/>
      <c r="F57" s="394"/>
      <c r="G57" s="402" t="s">
        <v>3</v>
      </c>
      <c r="H57" s="397" t="s">
        <v>2</v>
      </c>
      <c r="I57" s="399" t="s">
        <v>5</v>
      </c>
      <c r="J57" s="400"/>
      <c r="K57" s="401"/>
      <c r="M57" s="390" t="s">
        <v>155</v>
      </c>
      <c r="N57" s="392" t="s">
        <v>85</v>
      </c>
      <c r="O57" s="393"/>
      <c r="P57" s="393"/>
      <c r="Q57" s="393"/>
      <c r="R57" s="394"/>
      <c r="S57" s="402" t="s">
        <v>3</v>
      </c>
      <c r="T57" s="397" t="s">
        <v>2</v>
      </c>
      <c r="U57" s="399" t="s">
        <v>5</v>
      </c>
      <c r="V57" s="400"/>
      <c r="W57" s="401"/>
      <c r="Y57" s="390" t="s">
        <v>155</v>
      </c>
      <c r="Z57" s="392" t="s">
        <v>85</v>
      </c>
      <c r="AA57" s="393"/>
      <c r="AB57" s="393"/>
      <c r="AC57" s="393"/>
      <c r="AD57" s="394"/>
      <c r="AE57" s="402" t="s">
        <v>3</v>
      </c>
      <c r="AF57" s="397" t="s">
        <v>2</v>
      </c>
      <c r="AG57" s="399" t="s">
        <v>5</v>
      </c>
      <c r="AH57" s="400"/>
      <c r="AI57" s="401"/>
      <c r="AK57" s="390" t="s">
        <v>155</v>
      </c>
      <c r="AL57" s="392" t="s">
        <v>85</v>
      </c>
      <c r="AM57" s="393"/>
      <c r="AN57" s="393"/>
      <c r="AO57" s="393"/>
      <c r="AP57" s="394"/>
      <c r="AQ57" s="402" t="s">
        <v>3</v>
      </c>
      <c r="AR57" s="397" t="s">
        <v>2</v>
      </c>
      <c r="AS57" s="399" t="s">
        <v>5</v>
      </c>
      <c r="AT57" s="400"/>
      <c r="AU57" s="401"/>
      <c r="AW57" s="390" t="s">
        <v>155</v>
      </c>
      <c r="AX57" s="392" t="s">
        <v>85</v>
      </c>
      <c r="AY57" s="393"/>
      <c r="AZ57" s="393"/>
      <c r="BA57" s="393"/>
      <c r="BB57" s="394"/>
      <c r="BC57" s="402" t="s">
        <v>3</v>
      </c>
      <c r="BD57" s="397" t="s">
        <v>2</v>
      </c>
      <c r="BE57" s="399" t="s">
        <v>5</v>
      </c>
      <c r="BF57" s="400"/>
      <c r="BG57" s="401"/>
      <c r="BI57" s="419" t="s">
        <v>155</v>
      </c>
      <c r="BJ57" s="407" t="s">
        <v>85</v>
      </c>
      <c r="BK57" s="408"/>
      <c r="BL57" s="408"/>
      <c r="BM57" s="408"/>
      <c r="BN57" s="408"/>
      <c r="BO57" s="402" t="s">
        <v>3</v>
      </c>
      <c r="BP57" s="397" t="s">
        <v>2</v>
      </c>
      <c r="BQ57" s="413" t="s">
        <v>5</v>
      </c>
      <c r="BR57" s="413"/>
      <c r="BS57" s="414"/>
      <c r="BT57" s="79"/>
      <c r="BU57" s="390" t="s">
        <v>155</v>
      </c>
      <c r="BV57" s="392" t="s">
        <v>85</v>
      </c>
      <c r="BW57" s="393"/>
      <c r="BX57" s="393"/>
      <c r="BY57" s="393"/>
      <c r="BZ57" s="394"/>
      <c r="CA57" s="402" t="s">
        <v>3</v>
      </c>
      <c r="CB57" s="397" t="s">
        <v>2</v>
      </c>
      <c r="CC57" s="399" t="s">
        <v>5</v>
      </c>
      <c r="CD57" s="400"/>
      <c r="CE57" s="401"/>
      <c r="CF57" s="79"/>
      <c r="CG57" s="417" t="s">
        <v>155</v>
      </c>
      <c r="CH57" s="407" t="s">
        <v>85</v>
      </c>
      <c r="CI57" s="408"/>
      <c r="CJ57" s="408"/>
      <c r="CK57" s="408"/>
      <c r="CL57" s="408"/>
      <c r="CM57" s="415" t="s">
        <v>3</v>
      </c>
      <c r="CN57" s="411" t="s">
        <v>2</v>
      </c>
      <c r="CO57" s="413" t="s">
        <v>5</v>
      </c>
      <c r="CP57" s="413"/>
      <c r="CQ57" s="414"/>
    </row>
    <row r="58" spans="1:95" ht="25.5" customHeight="1" thickBot="1">
      <c r="A58" s="391"/>
      <c r="B58" s="80">
        <v>5</v>
      </c>
      <c r="C58" s="81">
        <v>4</v>
      </c>
      <c r="D58" s="81">
        <v>3</v>
      </c>
      <c r="E58" s="81">
        <v>2</v>
      </c>
      <c r="F58" s="81">
        <v>1</v>
      </c>
      <c r="G58" s="403"/>
      <c r="H58" s="398"/>
      <c r="I58" s="82" t="s">
        <v>47</v>
      </c>
      <c r="J58" s="165" t="s">
        <v>49</v>
      </c>
      <c r="K58" s="84" t="s">
        <v>48</v>
      </c>
      <c r="M58" s="391"/>
      <c r="N58" s="80">
        <v>5</v>
      </c>
      <c r="O58" s="81">
        <v>4</v>
      </c>
      <c r="P58" s="81">
        <v>3</v>
      </c>
      <c r="Q58" s="81">
        <v>2</v>
      </c>
      <c r="R58" s="81">
        <v>1</v>
      </c>
      <c r="S58" s="403"/>
      <c r="T58" s="398"/>
      <c r="U58" s="82" t="s">
        <v>47</v>
      </c>
      <c r="V58" s="165" t="s">
        <v>49</v>
      </c>
      <c r="W58" s="84" t="s">
        <v>48</v>
      </c>
      <c r="Y58" s="391"/>
      <c r="Z58" s="80">
        <v>5</v>
      </c>
      <c r="AA58" s="81">
        <v>4</v>
      </c>
      <c r="AB58" s="81">
        <v>3</v>
      </c>
      <c r="AC58" s="81">
        <v>2</v>
      </c>
      <c r="AD58" s="81">
        <v>1</v>
      </c>
      <c r="AE58" s="403"/>
      <c r="AF58" s="398"/>
      <c r="AG58" s="82" t="s">
        <v>47</v>
      </c>
      <c r="AH58" s="165" t="s">
        <v>49</v>
      </c>
      <c r="AI58" s="84" t="s">
        <v>48</v>
      </c>
      <c r="AK58" s="391"/>
      <c r="AL58" s="80">
        <v>5</v>
      </c>
      <c r="AM58" s="81">
        <v>4</v>
      </c>
      <c r="AN58" s="81">
        <v>3</v>
      </c>
      <c r="AO58" s="81">
        <v>2</v>
      </c>
      <c r="AP58" s="81">
        <v>1</v>
      </c>
      <c r="AQ58" s="403"/>
      <c r="AR58" s="398"/>
      <c r="AS58" s="82" t="s">
        <v>47</v>
      </c>
      <c r="AT58" s="165" t="s">
        <v>49</v>
      </c>
      <c r="AU58" s="84" t="s">
        <v>48</v>
      </c>
      <c r="AW58" s="391"/>
      <c r="AX58" s="80">
        <v>5</v>
      </c>
      <c r="AY58" s="81">
        <v>4</v>
      </c>
      <c r="AZ58" s="81">
        <v>3</v>
      </c>
      <c r="BA58" s="81">
        <v>2</v>
      </c>
      <c r="BB58" s="81">
        <v>1</v>
      </c>
      <c r="BC58" s="403"/>
      <c r="BD58" s="398"/>
      <c r="BE58" s="82" t="s">
        <v>47</v>
      </c>
      <c r="BF58" s="165" t="s">
        <v>49</v>
      </c>
      <c r="BG58" s="84" t="s">
        <v>48</v>
      </c>
      <c r="BI58" s="420"/>
      <c r="BJ58" s="80">
        <v>5</v>
      </c>
      <c r="BK58" s="81">
        <v>4</v>
      </c>
      <c r="BL58" s="81">
        <v>3</v>
      </c>
      <c r="BM58" s="81">
        <v>2</v>
      </c>
      <c r="BN58" s="81">
        <v>1</v>
      </c>
      <c r="BO58" s="403"/>
      <c r="BP58" s="398"/>
      <c r="BQ58" s="82" t="s">
        <v>47</v>
      </c>
      <c r="BR58" s="175" t="s">
        <v>49</v>
      </c>
      <c r="BS58" s="84" t="s">
        <v>48</v>
      </c>
      <c r="BT58" s="85"/>
      <c r="BU58" s="391"/>
      <c r="BV58" s="80">
        <v>5</v>
      </c>
      <c r="BW58" s="81">
        <v>4</v>
      </c>
      <c r="BX58" s="81">
        <v>3</v>
      </c>
      <c r="BY58" s="81">
        <v>2</v>
      </c>
      <c r="BZ58" s="81">
        <v>1</v>
      </c>
      <c r="CA58" s="403"/>
      <c r="CB58" s="398"/>
      <c r="CC58" s="82" t="s">
        <v>47</v>
      </c>
      <c r="CD58" s="165" t="s">
        <v>49</v>
      </c>
      <c r="CE58" s="84" t="s">
        <v>48</v>
      </c>
      <c r="CF58" s="85"/>
      <c r="CG58" s="418"/>
      <c r="CH58" s="80">
        <v>5</v>
      </c>
      <c r="CI58" s="81">
        <v>4</v>
      </c>
      <c r="CJ58" s="81">
        <v>3</v>
      </c>
      <c r="CK58" s="81">
        <v>2</v>
      </c>
      <c r="CL58" s="81">
        <v>1</v>
      </c>
      <c r="CM58" s="416"/>
      <c r="CN58" s="412"/>
      <c r="CO58" s="230" t="s">
        <v>123</v>
      </c>
      <c r="CP58" s="232" t="s">
        <v>49</v>
      </c>
      <c r="CQ58" s="231" t="s">
        <v>124</v>
      </c>
    </row>
    <row r="59" spans="1:95" ht="32.25" customHeight="1">
      <c r="A59" s="156" t="s">
        <v>156</v>
      </c>
      <c r="B59" s="86">
        <f t="shared" ref="B59:G59" si="87">B20</f>
        <v>102</v>
      </c>
      <c r="C59" s="86">
        <f t="shared" si="87"/>
        <v>58</v>
      </c>
      <c r="D59" s="86">
        <f t="shared" si="87"/>
        <v>0</v>
      </c>
      <c r="E59" s="86">
        <f t="shared" si="87"/>
        <v>0</v>
      </c>
      <c r="F59" s="86">
        <f t="shared" si="87"/>
        <v>0</v>
      </c>
      <c r="G59" s="172">
        <f t="shared" si="87"/>
        <v>0</v>
      </c>
      <c r="H59" s="171">
        <f>SUM(B59:G59)</f>
        <v>160</v>
      </c>
      <c r="I59" s="159">
        <f t="shared" ref="I59:I64" si="88">((B59*5)+(C59*4)+(D59*3)+(E59*2)+(F59*1))/(B59+C59+D59+E59+F59)</f>
        <v>4.6375000000000002</v>
      </c>
      <c r="J59" s="173" t="s">
        <v>96</v>
      </c>
      <c r="K59" s="124">
        <f t="shared" ref="K59:K64" si="89">I59*100/5</f>
        <v>92.75</v>
      </c>
      <c r="M59" s="156" t="s">
        <v>156</v>
      </c>
      <c r="N59" s="86">
        <f t="shared" ref="N59:S59" si="90">N20</f>
        <v>30</v>
      </c>
      <c r="O59" s="86">
        <f t="shared" si="90"/>
        <v>5</v>
      </c>
      <c r="P59" s="86">
        <f t="shared" si="90"/>
        <v>0</v>
      </c>
      <c r="Q59" s="86">
        <f t="shared" si="90"/>
        <v>0</v>
      </c>
      <c r="R59" s="86">
        <f t="shared" si="90"/>
        <v>0</v>
      </c>
      <c r="S59" s="172">
        <f t="shared" si="90"/>
        <v>0</v>
      </c>
      <c r="T59" s="171">
        <f>SUM(N59:S59)</f>
        <v>35</v>
      </c>
      <c r="U59" s="159">
        <f t="shared" ref="U59:U64" si="91">((N59*5)+(O59*4)+(P59*3)+(Q59*2)+(R59*1))/(N59+O59+P59+Q59+R59)</f>
        <v>4.8571428571428568</v>
      </c>
      <c r="V59" s="173" t="s">
        <v>96</v>
      </c>
      <c r="W59" s="124">
        <f t="shared" ref="W59:W64" si="92">U59*100/5</f>
        <v>97.142857142857139</v>
      </c>
      <c r="Y59" s="156" t="s">
        <v>156</v>
      </c>
      <c r="Z59" s="86">
        <f t="shared" ref="Z59:AE59" si="93">Z20</f>
        <v>19</v>
      </c>
      <c r="AA59" s="86">
        <f t="shared" si="93"/>
        <v>1</v>
      </c>
      <c r="AB59" s="86">
        <f t="shared" si="93"/>
        <v>0</v>
      </c>
      <c r="AC59" s="86">
        <f t="shared" si="93"/>
        <v>0</v>
      </c>
      <c r="AD59" s="86">
        <f t="shared" si="93"/>
        <v>0</v>
      </c>
      <c r="AE59" s="172">
        <f t="shared" si="93"/>
        <v>0</v>
      </c>
      <c r="AF59" s="171">
        <f>SUM(Z59:AE59)</f>
        <v>20</v>
      </c>
      <c r="AG59" s="159">
        <f t="shared" ref="AG59:AG64" si="94">((Z59*5)+(AA59*4)+(AB59*3)+(AC59*2)+(AD59*1))/(Z59+AA59+AB59+AC59+AD59)</f>
        <v>4.95</v>
      </c>
      <c r="AH59" s="173" t="s">
        <v>96</v>
      </c>
      <c r="AI59" s="124">
        <f t="shared" ref="AI59:AI64" si="95">AG59*100/5</f>
        <v>99</v>
      </c>
      <c r="AK59" s="156" t="s">
        <v>156</v>
      </c>
      <c r="AL59" s="86">
        <f t="shared" ref="AL59:AQ59" si="96">AL20</f>
        <v>36</v>
      </c>
      <c r="AM59" s="86">
        <f t="shared" si="96"/>
        <v>14</v>
      </c>
      <c r="AN59" s="86">
        <f t="shared" si="96"/>
        <v>0</v>
      </c>
      <c r="AO59" s="86">
        <f t="shared" si="96"/>
        <v>0</v>
      </c>
      <c r="AP59" s="86">
        <f t="shared" si="96"/>
        <v>0</v>
      </c>
      <c r="AQ59" s="172">
        <f t="shared" si="96"/>
        <v>0</v>
      </c>
      <c r="AR59" s="171">
        <f>SUM(AL59:AQ59)</f>
        <v>50</v>
      </c>
      <c r="AS59" s="159">
        <f t="shared" ref="AS59:AS64" si="97">((AL59*5)+(AM59*4)+(AN59*3)+(AO59*2)+(AP59*1))/(AL59+AM59+AN59+AO59+AP59)</f>
        <v>4.72</v>
      </c>
      <c r="AT59" s="173" t="s">
        <v>96</v>
      </c>
      <c r="AU59" s="124">
        <f t="shared" ref="AU59:AU64" si="98">AS59*100/5</f>
        <v>94.4</v>
      </c>
      <c r="AW59" s="156" t="s">
        <v>156</v>
      </c>
      <c r="AX59" s="86">
        <f t="shared" ref="AX59:BC59" si="99">AX20</f>
        <v>87</v>
      </c>
      <c r="AY59" s="86">
        <f t="shared" si="99"/>
        <v>8</v>
      </c>
      <c r="AZ59" s="86">
        <f t="shared" si="99"/>
        <v>0</v>
      </c>
      <c r="BA59" s="86">
        <f t="shared" si="99"/>
        <v>0</v>
      </c>
      <c r="BB59" s="86">
        <f t="shared" si="99"/>
        <v>0</v>
      </c>
      <c r="BC59" s="172">
        <f t="shared" si="99"/>
        <v>0</v>
      </c>
      <c r="BD59" s="171">
        <f>SUM(AX59:BC59)</f>
        <v>95</v>
      </c>
      <c r="BE59" s="159">
        <f t="shared" ref="BE59:BE64" si="100">((AX59*5)+(AY59*4)+(AZ59*3)+(BA59*2)+(BB59*1))/(AX59+AY59+AZ59+BA59+BB59)</f>
        <v>4.9157894736842103</v>
      </c>
      <c r="BF59" s="173" t="s">
        <v>96</v>
      </c>
      <c r="BG59" s="124">
        <f t="shared" ref="BG59:BG64" si="101">BE59*100/5</f>
        <v>98.315789473684205</v>
      </c>
      <c r="BI59" s="360" t="s">
        <v>156</v>
      </c>
      <c r="BJ59" s="86">
        <f t="shared" ref="BJ59:BO59" si="102">BJ20</f>
        <v>173</v>
      </c>
      <c r="BK59" s="87">
        <f t="shared" si="102"/>
        <v>7</v>
      </c>
      <c r="BL59" s="87">
        <f t="shared" si="102"/>
        <v>0</v>
      </c>
      <c r="BM59" s="87">
        <f t="shared" si="102"/>
        <v>0</v>
      </c>
      <c r="BN59" s="87">
        <f t="shared" si="102"/>
        <v>0</v>
      </c>
      <c r="BO59" s="120">
        <f t="shared" si="102"/>
        <v>0</v>
      </c>
      <c r="BP59" s="87">
        <f>SUM(BJ59:BO59)</f>
        <v>180</v>
      </c>
      <c r="BQ59" s="363">
        <f t="shared" ref="BQ59:BQ64" si="103">((BJ59*5)+(BK59*4)+(BL59*3)+(BM59*2)+(BN59*1))/(BJ59+BK59+BL59+BM59+BN59)</f>
        <v>4.9611111111111112</v>
      </c>
      <c r="BR59" s="364" t="s">
        <v>96</v>
      </c>
      <c r="BS59" s="124">
        <f t="shared" ref="BS59:BS64" si="104">BQ59*100/5</f>
        <v>99.222222222222229</v>
      </c>
      <c r="BT59" s="121"/>
      <c r="BU59" s="156" t="s">
        <v>156</v>
      </c>
      <c r="BV59" s="86">
        <f t="shared" ref="BV59:CA59" si="105">BV20</f>
        <v>53</v>
      </c>
      <c r="BW59" s="86">
        <f t="shared" si="105"/>
        <v>50</v>
      </c>
      <c r="BX59" s="86">
        <f t="shared" si="105"/>
        <v>7</v>
      </c>
      <c r="BY59" s="86">
        <f t="shared" si="105"/>
        <v>0</v>
      </c>
      <c r="BZ59" s="86">
        <f t="shared" si="105"/>
        <v>0</v>
      </c>
      <c r="CA59" s="172">
        <f t="shared" si="105"/>
        <v>0</v>
      </c>
      <c r="CB59" s="171">
        <f>SUM(BV59:CA59)</f>
        <v>110</v>
      </c>
      <c r="CC59" s="159">
        <f t="shared" ref="CC59:CC64" si="106">((BV59*5)+(BW59*4)+(BX59*3)+(BY59*2)+(BZ59*1))/(BV59+BW59+BX59+BY59+BZ59)</f>
        <v>4.418181818181818</v>
      </c>
      <c r="CD59" s="173" t="s">
        <v>96</v>
      </c>
      <c r="CE59" s="124">
        <f t="shared" ref="CE59:CE64" si="107">CC59*100/5</f>
        <v>88.36363636363636</v>
      </c>
      <c r="CF59" s="121"/>
      <c r="CG59" s="244" t="s">
        <v>156</v>
      </c>
      <c r="CH59" s="325">
        <f>+B59+N59+Z59+AL59+AX59+BJ59+BV59</f>
        <v>500</v>
      </c>
      <c r="CI59" s="214">
        <f t="shared" ref="CI59:CM59" si="108">+C59+O59+AA59+AM59+AY59+BK59+BW59</f>
        <v>143</v>
      </c>
      <c r="CJ59" s="214">
        <f t="shared" si="108"/>
        <v>7</v>
      </c>
      <c r="CK59" s="214">
        <f t="shared" si="108"/>
        <v>0</v>
      </c>
      <c r="CL59" s="214">
        <f t="shared" si="108"/>
        <v>0</v>
      </c>
      <c r="CM59" s="214">
        <f t="shared" si="108"/>
        <v>0</v>
      </c>
      <c r="CN59" s="214">
        <f>SUM(CH59:CM59)</f>
        <v>650</v>
      </c>
      <c r="CO59" s="338">
        <f t="shared" ref="CO59:CO64" si="109">((CH59*5)+(CI59*4)+(CJ59*3)+(CK59*2)+(CL59*1))/(CH59+CI59+CJ59+CK59+CL59)</f>
        <v>4.7584615384615381</v>
      </c>
      <c r="CP59" s="368" t="s">
        <v>204</v>
      </c>
      <c r="CQ59" s="245">
        <f t="shared" ref="CQ59:CQ64" si="110">CO59*100/5</f>
        <v>95.169230769230765</v>
      </c>
    </row>
    <row r="60" spans="1:95" ht="42">
      <c r="A60" s="157" t="s">
        <v>160</v>
      </c>
      <c r="B60" s="86">
        <f>B26</f>
        <v>99</v>
      </c>
      <c r="C60" s="86">
        <f t="shared" ref="C60:H60" si="111">C26</f>
        <v>27</v>
      </c>
      <c r="D60" s="86">
        <f t="shared" si="111"/>
        <v>2</v>
      </c>
      <c r="E60" s="86">
        <f t="shared" si="111"/>
        <v>0</v>
      </c>
      <c r="F60" s="86">
        <f t="shared" si="111"/>
        <v>0</v>
      </c>
      <c r="G60" s="86">
        <f t="shared" si="111"/>
        <v>0</v>
      </c>
      <c r="H60" s="86">
        <f t="shared" si="111"/>
        <v>128</v>
      </c>
      <c r="I60" s="159">
        <f t="shared" si="88"/>
        <v>4.7578125</v>
      </c>
      <c r="J60" s="173" t="s">
        <v>96</v>
      </c>
      <c r="K60" s="124">
        <f t="shared" si="89"/>
        <v>95.15625</v>
      </c>
      <c r="M60" s="157" t="s">
        <v>160</v>
      </c>
      <c r="N60" s="86">
        <f>N26</f>
        <v>18</v>
      </c>
      <c r="O60" s="86">
        <f t="shared" ref="O60:T60" si="112">O26</f>
        <v>10</v>
      </c>
      <c r="P60" s="86">
        <f t="shared" si="112"/>
        <v>0</v>
      </c>
      <c r="Q60" s="86">
        <f t="shared" si="112"/>
        <v>0</v>
      </c>
      <c r="R60" s="86">
        <f t="shared" si="112"/>
        <v>0</v>
      </c>
      <c r="S60" s="86">
        <f t="shared" si="112"/>
        <v>0</v>
      </c>
      <c r="T60" s="86">
        <f t="shared" si="112"/>
        <v>28</v>
      </c>
      <c r="U60" s="159">
        <f t="shared" si="91"/>
        <v>4.6428571428571432</v>
      </c>
      <c r="V60" s="173" t="s">
        <v>96</v>
      </c>
      <c r="W60" s="124">
        <f t="shared" si="92"/>
        <v>92.857142857142861</v>
      </c>
      <c r="Y60" s="157" t="s">
        <v>160</v>
      </c>
      <c r="Z60" s="86">
        <f>Z26</f>
        <v>15</v>
      </c>
      <c r="AA60" s="86">
        <f t="shared" ref="AA60:AF60" si="113">AA26</f>
        <v>1</v>
      </c>
      <c r="AB60" s="86">
        <f t="shared" si="113"/>
        <v>0</v>
      </c>
      <c r="AC60" s="86">
        <f t="shared" si="113"/>
        <v>0</v>
      </c>
      <c r="AD60" s="86">
        <f t="shared" si="113"/>
        <v>0</v>
      </c>
      <c r="AE60" s="86">
        <f t="shared" si="113"/>
        <v>0</v>
      </c>
      <c r="AF60" s="86">
        <f t="shared" si="113"/>
        <v>16</v>
      </c>
      <c r="AG60" s="159">
        <f t="shared" si="94"/>
        <v>4.9375</v>
      </c>
      <c r="AH60" s="173" t="s">
        <v>96</v>
      </c>
      <c r="AI60" s="124">
        <f t="shared" si="95"/>
        <v>98.75</v>
      </c>
      <c r="AK60" s="157" t="s">
        <v>160</v>
      </c>
      <c r="AL60" s="86">
        <f>AL26</f>
        <v>26</v>
      </c>
      <c r="AM60" s="86">
        <f t="shared" ref="AM60:AR60" si="114">AM26</f>
        <v>14</v>
      </c>
      <c r="AN60" s="86">
        <f t="shared" si="114"/>
        <v>0</v>
      </c>
      <c r="AO60" s="86">
        <f t="shared" si="114"/>
        <v>0</v>
      </c>
      <c r="AP60" s="86">
        <f t="shared" si="114"/>
        <v>0</v>
      </c>
      <c r="AQ60" s="86">
        <f t="shared" si="114"/>
        <v>0</v>
      </c>
      <c r="AR60" s="86">
        <f t="shared" si="114"/>
        <v>40</v>
      </c>
      <c r="AS60" s="159">
        <f t="shared" si="97"/>
        <v>4.6500000000000004</v>
      </c>
      <c r="AT60" s="173" t="s">
        <v>96</v>
      </c>
      <c r="AU60" s="124">
        <f t="shared" si="98"/>
        <v>93.000000000000014</v>
      </c>
      <c r="AW60" s="157" t="s">
        <v>160</v>
      </c>
      <c r="AX60" s="86">
        <f>AX26</f>
        <v>70</v>
      </c>
      <c r="AY60" s="86">
        <f t="shared" ref="AY60:BD60" si="115">AY26</f>
        <v>6</v>
      </c>
      <c r="AZ60" s="86">
        <f t="shared" si="115"/>
        <v>0</v>
      </c>
      <c r="BA60" s="86">
        <f t="shared" si="115"/>
        <v>0</v>
      </c>
      <c r="BB60" s="86">
        <f t="shared" si="115"/>
        <v>0</v>
      </c>
      <c r="BC60" s="86">
        <f t="shared" si="115"/>
        <v>0</v>
      </c>
      <c r="BD60" s="86">
        <f t="shared" si="115"/>
        <v>76</v>
      </c>
      <c r="BE60" s="159">
        <f t="shared" si="100"/>
        <v>4.9210526315789478</v>
      </c>
      <c r="BF60" s="173" t="s">
        <v>96</v>
      </c>
      <c r="BG60" s="124">
        <f t="shared" si="101"/>
        <v>98.421052631578959</v>
      </c>
      <c r="BI60" s="361" t="s">
        <v>160</v>
      </c>
      <c r="BJ60" s="86">
        <f>BJ26</f>
        <v>132</v>
      </c>
      <c r="BK60" s="87">
        <f t="shared" ref="BK60:BP60" si="116">BK26</f>
        <v>12</v>
      </c>
      <c r="BL60" s="87">
        <f t="shared" si="116"/>
        <v>0</v>
      </c>
      <c r="BM60" s="87">
        <f t="shared" si="116"/>
        <v>0</v>
      </c>
      <c r="BN60" s="87">
        <f t="shared" si="116"/>
        <v>0</v>
      </c>
      <c r="BO60" s="87">
        <f t="shared" si="116"/>
        <v>0</v>
      </c>
      <c r="BP60" s="87">
        <f t="shared" si="116"/>
        <v>144</v>
      </c>
      <c r="BQ60" s="363">
        <f t="shared" si="103"/>
        <v>4.916666666666667</v>
      </c>
      <c r="BR60" s="364" t="s">
        <v>96</v>
      </c>
      <c r="BS60" s="124">
        <f t="shared" si="104"/>
        <v>98.333333333333343</v>
      </c>
      <c r="BT60" s="121"/>
      <c r="BU60" s="157" t="s">
        <v>160</v>
      </c>
      <c r="BV60" s="86">
        <f>BV26</f>
        <v>57</v>
      </c>
      <c r="BW60" s="86">
        <f t="shared" ref="BW60:CB60" si="117">BW26</f>
        <v>28</v>
      </c>
      <c r="BX60" s="86">
        <f t="shared" si="117"/>
        <v>3</v>
      </c>
      <c r="BY60" s="86">
        <f t="shared" si="117"/>
        <v>0</v>
      </c>
      <c r="BZ60" s="86">
        <f t="shared" si="117"/>
        <v>0</v>
      </c>
      <c r="CA60" s="86">
        <f t="shared" si="117"/>
        <v>0</v>
      </c>
      <c r="CB60" s="86">
        <f t="shared" si="117"/>
        <v>88</v>
      </c>
      <c r="CC60" s="159">
        <f t="shared" si="106"/>
        <v>4.6136363636363633</v>
      </c>
      <c r="CD60" s="173" t="s">
        <v>96</v>
      </c>
      <c r="CE60" s="124">
        <f t="shared" si="107"/>
        <v>92.272727272727266</v>
      </c>
      <c r="CF60" s="121"/>
      <c r="CG60" s="246" t="s">
        <v>160</v>
      </c>
      <c r="CH60" s="326">
        <f t="shared" ref="CH60:CH63" si="118">+B60+N60+Z60+AL60+AX60+BJ60+BV60</f>
        <v>417</v>
      </c>
      <c r="CI60" s="217">
        <f t="shared" ref="CI60:CI63" si="119">+C60+O60+AA60+AM60+AY60+BK60+BW60</f>
        <v>98</v>
      </c>
      <c r="CJ60" s="217">
        <f t="shared" ref="CJ60:CJ63" si="120">+D60+P60+AB60+AN60+AZ60+BL60+BX60</f>
        <v>5</v>
      </c>
      <c r="CK60" s="217">
        <f t="shared" ref="CK60:CK63" si="121">+E60+Q60+AC60+AO60+BA60+BM60+BY60</f>
        <v>0</v>
      </c>
      <c r="CL60" s="217">
        <f t="shared" ref="CL60:CL63" si="122">+F60+R60+AD60+AP60+BB60+BN60+BZ60</f>
        <v>0</v>
      </c>
      <c r="CM60" s="217">
        <f t="shared" ref="CM60:CM63" si="123">+G60+S60+AE60+AQ60+BC60+BO60+CA60</f>
        <v>0</v>
      </c>
      <c r="CN60" s="217">
        <f t="shared" ref="CN60" si="124">CN26</f>
        <v>520</v>
      </c>
      <c r="CO60" s="339">
        <f t="shared" si="109"/>
        <v>4.7923076923076922</v>
      </c>
      <c r="CP60" s="369" t="s">
        <v>204</v>
      </c>
      <c r="CQ60" s="247">
        <f t="shared" si="110"/>
        <v>95.84615384615384</v>
      </c>
    </row>
    <row r="61" spans="1:95" ht="42">
      <c r="A61" s="157" t="s">
        <v>157</v>
      </c>
      <c r="B61" s="86">
        <f>B38</f>
        <v>68</v>
      </c>
      <c r="C61" s="86">
        <f t="shared" ref="C61:H61" si="125">C38</f>
        <v>89</v>
      </c>
      <c r="D61" s="86">
        <f t="shared" si="125"/>
        <v>3</v>
      </c>
      <c r="E61" s="86">
        <f t="shared" si="125"/>
        <v>0</v>
      </c>
      <c r="F61" s="86">
        <f t="shared" si="125"/>
        <v>0</v>
      </c>
      <c r="G61" s="86">
        <f t="shared" si="125"/>
        <v>0</v>
      </c>
      <c r="H61" s="86">
        <f t="shared" si="125"/>
        <v>160</v>
      </c>
      <c r="I61" s="159">
        <f>((B61*5)+(C61*4)+(D61*3)+(E61*2)+(F61*1))/(B61+C61+D61+E61+F61)</f>
        <v>4.40625</v>
      </c>
      <c r="J61" s="173" t="s">
        <v>96</v>
      </c>
      <c r="K61" s="124">
        <f>I61*100/5</f>
        <v>88.125</v>
      </c>
      <c r="M61" s="157" t="s">
        <v>157</v>
      </c>
      <c r="N61" s="86">
        <f>N38</f>
        <v>19</v>
      </c>
      <c r="O61" s="86">
        <f t="shared" ref="O61:T61" si="126">O38</f>
        <v>13</v>
      </c>
      <c r="P61" s="86">
        <f t="shared" si="126"/>
        <v>3</v>
      </c>
      <c r="Q61" s="86">
        <f t="shared" si="126"/>
        <v>0</v>
      </c>
      <c r="R61" s="86">
        <f t="shared" si="126"/>
        <v>0</v>
      </c>
      <c r="S61" s="86">
        <f t="shared" si="126"/>
        <v>0</v>
      </c>
      <c r="T61" s="86">
        <f t="shared" si="126"/>
        <v>35</v>
      </c>
      <c r="U61" s="159">
        <f t="shared" si="91"/>
        <v>4.4571428571428573</v>
      </c>
      <c r="V61" s="173" t="s">
        <v>96</v>
      </c>
      <c r="W61" s="124">
        <f t="shared" si="92"/>
        <v>89.142857142857139</v>
      </c>
      <c r="Y61" s="157" t="s">
        <v>157</v>
      </c>
      <c r="Z61" s="86">
        <f>Z38</f>
        <v>8</v>
      </c>
      <c r="AA61" s="86">
        <f t="shared" ref="AA61:AF61" si="127">AA38</f>
        <v>12</v>
      </c>
      <c r="AB61" s="86">
        <f t="shared" si="127"/>
        <v>0</v>
      </c>
      <c r="AC61" s="86">
        <f t="shared" si="127"/>
        <v>0</v>
      </c>
      <c r="AD61" s="86">
        <f t="shared" si="127"/>
        <v>0</v>
      </c>
      <c r="AE61" s="86">
        <f t="shared" si="127"/>
        <v>0</v>
      </c>
      <c r="AF61" s="86">
        <f t="shared" si="127"/>
        <v>20</v>
      </c>
      <c r="AG61" s="159">
        <f t="shared" si="94"/>
        <v>4.4000000000000004</v>
      </c>
      <c r="AH61" s="173" t="s">
        <v>96</v>
      </c>
      <c r="AI61" s="124">
        <f t="shared" si="95"/>
        <v>88.000000000000014</v>
      </c>
      <c r="AK61" s="157" t="s">
        <v>157</v>
      </c>
      <c r="AL61" s="86">
        <f>AL38</f>
        <v>19</v>
      </c>
      <c r="AM61" s="86">
        <f t="shared" ref="AM61:AR61" si="128">AM38</f>
        <v>26</v>
      </c>
      <c r="AN61" s="86">
        <f t="shared" si="128"/>
        <v>5</v>
      </c>
      <c r="AO61" s="86">
        <f t="shared" si="128"/>
        <v>0</v>
      </c>
      <c r="AP61" s="86">
        <f t="shared" si="128"/>
        <v>0</v>
      </c>
      <c r="AQ61" s="86">
        <f t="shared" si="128"/>
        <v>0</v>
      </c>
      <c r="AR61" s="86">
        <f t="shared" si="128"/>
        <v>50</v>
      </c>
      <c r="AS61" s="159">
        <f t="shared" si="97"/>
        <v>4.28</v>
      </c>
      <c r="AT61" s="173" t="s">
        <v>96</v>
      </c>
      <c r="AU61" s="124">
        <f t="shared" si="98"/>
        <v>85.6</v>
      </c>
      <c r="AW61" s="157" t="s">
        <v>157</v>
      </c>
      <c r="AX61" s="86">
        <f>AX38</f>
        <v>71</v>
      </c>
      <c r="AY61" s="86">
        <f t="shared" ref="AY61:BD61" si="129">AY38</f>
        <v>24</v>
      </c>
      <c r="AZ61" s="86">
        <f t="shared" si="129"/>
        <v>0</v>
      </c>
      <c r="BA61" s="86">
        <f t="shared" si="129"/>
        <v>0</v>
      </c>
      <c r="BB61" s="86">
        <f t="shared" si="129"/>
        <v>0</v>
      </c>
      <c r="BC61" s="86">
        <f t="shared" si="129"/>
        <v>0</v>
      </c>
      <c r="BD61" s="86">
        <f t="shared" si="129"/>
        <v>95</v>
      </c>
      <c r="BE61" s="159">
        <f t="shared" si="100"/>
        <v>4.7473684210526317</v>
      </c>
      <c r="BF61" s="173" t="s">
        <v>96</v>
      </c>
      <c r="BG61" s="124">
        <f t="shared" si="101"/>
        <v>94.94736842105263</v>
      </c>
      <c r="BI61" s="361" t="s">
        <v>157</v>
      </c>
      <c r="BJ61" s="86">
        <f>BJ38</f>
        <v>150</v>
      </c>
      <c r="BK61" s="87">
        <f t="shared" ref="BK61:BP61" si="130">BK38</f>
        <v>30</v>
      </c>
      <c r="BL61" s="87">
        <f t="shared" si="130"/>
        <v>0</v>
      </c>
      <c r="BM61" s="87">
        <f t="shared" si="130"/>
        <v>0</v>
      </c>
      <c r="BN61" s="87">
        <f t="shared" si="130"/>
        <v>0</v>
      </c>
      <c r="BO61" s="87">
        <f t="shared" si="130"/>
        <v>0</v>
      </c>
      <c r="BP61" s="87">
        <f t="shared" si="130"/>
        <v>180</v>
      </c>
      <c r="BQ61" s="363">
        <f t="shared" si="103"/>
        <v>4.833333333333333</v>
      </c>
      <c r="BR61" s="364" t="s">
        <v>96</v>
      </c>
      <c r="BS61" s="124">
        <f t="shared" si="104"/>
        <v>96.666666666666657</v>
      </c>
      <c r="BT61" s="121"/>
      <c r="BU61" s="157" t="s">
        <v>157</v>
      </c>
      <c r="BV61" s="86">
        <f>BV38</f>
        <v>45</v>
      </c>
      <c r="BW61" s="86">
        <f t="shared" ref="BW61:CB61" si="131">BW38</f>
        <v>61</v>
      </c>
      <c r="BX61" s="86">
        <f t="shared" si="131"/>
        <v>4</v>
      </c>
      <c r="BY61" s="86">
        <f t="shared" si="131"/>
        <v>0</v>
      </c>
      <c r="BZ61" s="86">
        <f t="shared" si="131"/>
        <v>0</v>
      </c>
      <c r="CA61" s="86">
        <f t="shared" si="131"/>
        <v>0</v>
      </c>
      <c r="CB61" s="86">
        <f t="shared" si="131"/>
        <v>110</v>
      </c>
      <c r="CC61" s="159">
        <f t="shared" si="106"/>
        <v>4.372727272727273</v>
      </c>
      <c r="CD61" s="173" t="s">
        <v>96</v>
      </c>
      <c r="CE61" s="124">
        <f t="shared" si="107"/>
        <v>87.454545454545467</v>
      </c>
      <c r="CF61" s="121"/>
      <c r="CG61" s="246" t="s">
        <v>157</v>
      </c>
      <c r="CH61" s="326">
        <f t="shared" si="118"/>
        <v>380</v>
      </c>
      <c r="CI61" s="217">
        <f t="shared" si="119"/>
        <v>255</v>
      </c>
      <c r="CJ61" s="217">
        <f t="shared" si="120"/>
        <v>15</v>
      </c>
      <c r="CK61" s="217">
        <f t="shared" si="121"/>
        <v>0</v>
      </c>
      <c r="CL61" s="217">
        <f t="shared" si="122"/>
        <v>0</v>
      </c>
      <c r="CM61" s="217">
        <f t="shared" si="123"/>
        <v>0</v>
      </c>
      <c r="CN61" s="217">
        <f t="shared" ref="CN61" si="132">CN38</f>
        <v>650</v>
      </c>
      <c r="CO61" s="339">
        <f t="shared" si="109"/>
        <v>4.5615384615384613</v>
      </c>
      <c r="CP61" s="369" t="s">
        <v>204</v>
      </c>
      <c r="CQ61" s="247">
        <f t="shared" si="110"/>
        <v>91.230769230769226</v>
      </c>
    </row>
    <row r="62" spans="1:95" ht="24">
      <c r="A62" s="157" t="s">
        <v>158</v>
      </c>
      <c r="B62" s="86">
        <f>B43</f>
        <v>45</v>
      </c>
      <c r="C62" s="86">
        <f t="shared" ref="C62:H62" si="133">C43</f>
        <v>47</v>
      </c>
      <c r="D62" s="86">
        <f t="shared" si="133"/>
        <v>4</v>
      </c>
      <c r="E62" s="86">
        <f t="shared" si="133"/>
        <v>0</v>
      </c>
      <c r="F62" s="86">
        <f t="shared" si="133"/>
        <v>0</v>
      </c>
      <c r="G62" s="86">
        <f t="shared" si="133"/>
        <v>0</v>
      </c>
      <c r="H62" s="86">
        <f t="shared" si="133"/>
        <v>96</v>
      </c>
      <c r="I62" s="159">
        <f t="shared" si="88"/>
        <v>4.427083333333333</v>
      </c>
      <c r="J62" s="173" t="s">
        <v>96</v>
      </c>
      <c r="K62" s="124">
        <f t="shared" si="89"/>
        <v>88.541666666666657</v>
      </c>
      <c r="M62" s="157" t="s">
        <v>158</v>
      </c>
      <c r="N62" s="86">
        <f>N43</f>
        <v>13</v>
      </c>
      <c r="O62" s="86">
        <f t="shared" ref="O62:T62" si="134">O43</f>
        <v>8</v>
      </c>
      <c r="P62" s="86">
        <f t="shared" si="134"/>
        <v>0</v>
      </c>
      <c r="Q62" s="86">
        <f t="shared" si="134"/>
        <v>0</v>
      </c>
      <c r="R62" s="86">
        <f t="shared" si="134"/>
        <v>0</v>
      </c>
      <c r="S62" s="86">
        <f t="shared" si="134"/>
        <v>0</v>
      </c>
      <c r="T62" s="86">
        <f t="shared" si="134"/>
        <v>21</v>
      </c>
      <c r="U62" s="159">
        <f t="shared" si="91"/>
        <v>4.6190476190476186</v>
      </c>
      <c r="V62" s="173" t="s">
        <v>96</v>
      </c>
      <c r="W62" s="124">
        <f t="shared" si="92"/>
        <v>92.38095238095238</v>
      </c>
      <c r="Y62" s="157" t="s">
        <v>158</v>
      </c>
      <c r="Z62" s="86">
        <f>Z43</f>
        <v>5</v>
      </c>
      <c r="AA62" s="86">
        <f t="shared" ref="AA62:AF62" si="135">AA43</f>
        <v>7</v>
      </c>
      <c r="AB62" s="86">
        <f t="shared" si="135"/>
        <v>0</v>
      </c>
      <c r="AC62" s="86">
        <f t="shared" si="135"/>
        <v>0</v>
      </c>
      <c r="AD62" s="86">
        <f t="shared" si="135"/>
        <v>0</v>
      </c>
      <c r="AE62" s="86">
        <f t="shared" si="135"/>
        <v>0</v>
      </c>
      <c r="AF62" s="86">
        <f t="shared" si="135"/>
        <v>12</v>
      </c>
      <c r="AG62" s="159">
        <f t="shared" si="94"/>
        <v>4.416666666666667</v>
      </c>
      <c r="AH62" s="173" t="s">
        <v>96</v>
      </c>
      <c r="AI62" s="124">
        <f t="shared" si="95"/>
        <v>88.333333333333343</v>
      </c>
      <c r="AK62" s="157" t="s">
        <v>158</v>
      </c>
      <c r="AL62" s="86">
        <f>AL43</f>
        <v>15</v>
      </c>
      <c r="AM62" s="86">
        <f t="shared" ref="AM62:AR62" si="136">AM43</f>
        <v>15</v>
      </c>
      <c r="AN62" s="86">
        <f t="shared" si="136"/>
        <v>0</v>
      </c>
      <c r="AO62" s="86">
        <f t="shared" si="136"/>
        <v>0</v>
      </c>
      <c r="AP62" s="86">
        <f t="shared" si="136"/>
        <v>0</v>
      </c>
      <c r="AQ62" s="86">
        <f t="shared" si="136"/>
        <v>0</v>
      </c>
      <c r="AR62" s="86">
        <f t="shared" si="136"/>
        <v>30</v>
      </c>
      <c r="AS62" s="159">
        <f t="shared" si="97"/>
        <v>4.5</v>
      </c>
      <c r="AT62" s="173" t="s">
        <v>96</v>
      </c>
      <c r="AU62" s="124">
        <f t="shared" si="98"/>
        <v>90</v>
      </c>
      <c r="AW62" s="157" t="s">
        <v>158</v>
      </c>
      <c r="AX62" s="86">
        <f>AX43</f>
        <v>52</v>
      </c>
      <c r="AY62" s="86">
        <f t="shared" ref="AY62:BD62" si="137">AY43</f>
        <v>5</v>
      </c>
      <c r="AZ62" s="86">
        <f t="shared" si="137"/>
        <v>0</v>
      </c>
      <c r="BA62" s="86">
        <f t="shared" si="137"/>
        <v>0</v>
      </c>
      <c r="BB62" s="86">
        <f t="shared" si="137"/>
        <v>0</v>
      </c>
      <c r="BC62" s="86">
        <f t="shared" si="137"/>
        <v>0</v>
      </c>
      <c r="BD62" s="86">
        <f t="shared" si="137"/>
        <v>57</v>
      </c>
      <c r="BE62" s="159">
        <f t="shared" si="100"/>
        <v>4.9122807017543861</v>
      </c>
      <c r="BF62" s="173" t="s">
        <v>96</v>
      </c>
      <c r="BG62" s="124">
        <f t="shared" si="101"/>
        <v>98.245614035087726</v>
      </c>
      <c r="BI62" s="361" t="s">
        <v>158</v>
      </c>
      <c r="BJ62" s="86">
        <f>BJ43</f>
        <v>94</v>
      </c>
      <c r="BK62" s="87">
        <f t="shared" ref="BK62:BP62" si="138">BK43</f>
        <v>14</v>
      </c>
      <c r="BL62" s="87">
        <f t="shared" si="138"/>
        <v>0</v>
      </c>
      <c r="BM62" s="87">
        <f t="shared" si="138"/>
        <v>0</v>
      </c>
      <c r="BN62" s="87">
        <f t="shared" si="138"/>
        <v>0</v>
      </c>
      <c r="BO62" s="87">
        <f t="shared" si="138"/>
        <v>0</v>
      </c>
      <c r="BP62" s="87">
        <f t="shared" si="138"/>
        <v>108</v>
      </c>
      <c r="BQ62" s="363">
        <f t="shared" si="103"/>
        <v>4.8703703703703702</v>
      </c>
      <c r="BR62" s="364" t="s">
        <v>96</v>
      </c>
      <c r="BS62" s="124">
        <f t="shared" si="104"/>
        <v>97.407407407407405</v>
      </c>
      <c r="BT62" s="121"/>
      <c r="BU62" s="157" t="s">
        <v>158</v>
      </c>
      <c r="BV62" s="86">
        <f>BV43</f>
        <v>26</v>
      </c>
      <c r="BW62" s="86">
        <f t="shared" ref="BW62:CB62" si="139">BW43</f>
        <v>36</v>
      </c>
      <c r="BX62" s="86">
        <f t="shared" si="139"/>
        <v>4</v>
      </c>
      <c r="BY62" s="86">
        <f t="shared" si="139"/>
        <v>0</v>
      </c>
      <c r="BZ62" s="86">
        <f t="shared" si="139"/>
        <v>0</v>
      </c>
      <c r="CA62" s="86">
        <f t="shared" si="139"/>
        <v>0</v>
      </c>
      <c r="CB62" s="86">
        <f t="shared" si="139"/>
        <v>66</v>
      </c>
      <c r="CC62" s="159">
        <f t="shared" si="106"/>
        <v>4.333333333333333</v>
      </c>
      <c r="CD62" s="173" t="s">
        <v>96</v>
      </c>
      <c r="CE62" s="124">
        <f t="shared" si="107"/>
        <v>86.666666666666657</v>
      </c>
      <c r="CF62" s="121"/>
      <c r="CG62" s="246" t="s">
        <v>158</v>
      </c>
      <c r="CH62" s="326">
        <f t="shared" si="118"/>
        <v>250</v>
      </c>
      <c r="CI62" s="217">
        <f t="shared" si="119"/>
        <v>132</v>
      </c>
      <c r="CJ62" s="217">
        <f t="shared" si="120"/>
        <v>8</v>
      </c>
      <c r="CK62" s="217">
        <f t="shared" si="121"/>
        <v>0</v>
      </c>
      <c r="CL62" s="217">
        <f t="shared" si="122"/>
        <v>0</v>
      </c>
      <c r="CM62" s="217">
        <f t="shared" si="123"/>
        <v>0</v>
      </c>
      <c r="CN62" s="217">
        <f t="shared" ref="CN62" si="140">CN43</f>
        <v>390</v>
      </c>
      <c r="CO62" s="339">
        <f t="shared" si="109"/>
        <v>4.6205128205128201</v>
      </c>
      <c r="CP62" s="369" t="s">
        <v>204</v>
      </c>
      <c r="CQ62" s="247">
        <f t="shared" si="110"/>
        <v>92.410256410256395</v>
      </c>
    </row>
    <row r="63" spans="1:95" ht="42.75" thickBot="1">
      <c r="A63" s="158" t="s">
        <v>159</v>
      </c>
      <c r="B63" s="93">
        <f>B50</f>
        <v>67</v>
      </c>
      <c r="C63" s="93">
        <f t="shared" ref="C63:H63" si="141">C50</f>
        <v>93</v>
      </c>
      <c r="D63" s="93">
        <f t="shared" si="141"/>
        <v>0</v>
      </c>
      <c r="E63" s="93">
        <f t="shared" si="141"/>
        <v>0</v>
      </c>
      <c r="F63" s="93">
        <f t="shared" si="141"/>
        <v>0</v>
      </c>
      <c r="G63" s="93">
        <f t="shared" si="141"/>
        <v>0</v>
      </c>
      <c r="H63" s="93">
        <f t="shared" si="141"/>
        <v>160</v>
      </c>
      <c r="I63" s="168">
        <f t="shared" si="88"/>
        <v>4.4187500000000002</v>
      </c>
      <c r="J63" s="174" t="s">
        <v>96</v>
      </c>
      <c r="K63" s="163">
        <f t="shared" si="89"/>
        <v>88.375</v>
      </c>
      <c r="M63" s="158" t="s">
        <v>159</v>
      </c>
      <c r="N63" s="93">
        <f>N50</f>
        <v>22</v>
      </c>
      <c r="O63" s="93">
        <f t="shared" ref="O63:T63" si="142">O50</f>
        <v>8</v>
      </c>
      <c r="P63" s="93">
        <f t="shared" si="142"/>
        <v>5</v>
      </c>
      <c r="Q63" s="93">
        <f t="shared" si="142"/>
        <v>0</v>
      </c>
      <c r="R63" s="93">
        <f t="shared" si="142"/>
        <v>0</v>
      </c>
      <c r="S63" s="93">
        <f t="shared" si="142"/>
        <v>0</v>
      </c>
      <c r="T63" s="93">
        <f t="shared" si="142"/>
        <v>35</v>
      </c>
      <c r="U63" s="168">
        <f t="shared" si="91"/>
        <v>4.4857142857142858</v>
      </c>
      <c r="V63" s="174" t="s">
        <v>96</v>
      </c>
      <c r="W63" s="163">
        <f t="shared" si="92"/>
        <v>89.714285714285708</v>
      </c>
      <c r="Y63" s="158" t="s">
        <v>159</v>
      </c>
      <c r="Z63" s="93">
        <f>Z50</f>
        <v>8</v>
      </c>
      <c r="AA63" s="93">
        <f t="shared" ref="AA63:AF63" si="143">AA50</f>
        <v>12</v>
      </c>
      <c r="AB63" s="93">
        <f t="shared" si="143"/>
        <v>0</v>
      </c>
      <c r="AC63" s="93">
        <f t="shared" si="143"/>
        <v>0</v>
      </c>
      <c r="AD63" s="93">
        <f t="shared" si="143"/>
        <v>0</v>
      </c>
      <c r="AE63" s="93">
        <f t="shared" si="143"/>
        <v>0</v>
      </c>
      <c r="AF63" s="93">
        <f t="shared" si="143"/>
        <v>20</v>
      </c>
      <c r="AG63" s="168">
        <f t="shared" si="94"/>
        <v>4.4000000000000004</v>
      </c>
      <c r="AH63" s="174" t="s">
        <v>96</v>
      </c>
      <c r="AI63" s="163">
        <f t="shared" si="95"/>
        <v>88.000000000000014</v>
      </c>
      <c r="AK63" s="158" t="s">
        <v>159</v>
      </c>
      <c r="AL63" s="93">
        <f>AL50</f>
        <v>22</v>
      </c>
      <c r="AM63" s="93">
        <f t="shared" ref="AM63:AR63" si="144">AM50</f>
        <v>28</v>
      </c>
      <c r="AN63" s="93">
        <f t="shared" si="144"/>
        <v>0</v>
      </c>
      <c r="AO63" s="93">
        <f t="shared" si="144"/>
        <v>0</v>
      </c>
      <c r="AP63" s="93">
        <f t="shared" si="144"/>
        <v>0</v>
      </c>
      <c r="AQ63" s="93">
        <f t="shared" si="144"/>
        <v>0</v>
      </c>
      <c r="AR63" s="93">
        <f t="shared" si="144"/>
        <v>50</v>
      </c>
      <c r="AS63" s="168">
        <f t="shared" si="97"/>
        <v>4.4400000000000004</v>
      </c>
      <c r="AT63" s="174" t="s">
        <v>96</v>
      </c>
      <c r="AU63" s="163">
        <f t="shared" si="98"/>
        <v>88.800000000000011</v>
      </c>
      <c r="AW63" s="158" t="s">
        <v>159</v>
      </c>
      <c r="AX63" s="93">
        <f>AX50</f>
        <v>77</v>
      </c>
      <c r="AY63" s="93">
        <f t="shared" ref="AY63:BD63" si="145">AY50</f>
        <v>18</v>
      </c>
      <c r="AZ63" s="93">
        <f t="shared" si="145"/>
        <v>0</v>
      </c>
      <c r="BA63" s="93">
        <f t="shared" si="145"/>
        <v>0</v>
      </c>
      <c r="BB63" s="93">
        <f t="shared" si="145"/>
        <v>0</v>
      </c>
      <c r="BC63" s="93">
        <f t="shared" si="145"/>
        <v>0</v>
      </c>
      <c r="BD63" s="93">
        <f t="shared" si="145"/>
        <v>95</v>
      </c>
      <c r="BE63" s="168">
        <f t="shared" si="100"/>
        <v>4.810526315789474</v>
      </c>
      <c r="BF63" s="174" t="s">
        <v>96</v>
      </c>
      <c r="BG63" s="163">
        <f t="shared" si="101"/>
        <v>96.21052631578948</v>
      </c>
      <c r="BI63" s="362" t="s">
        <v>159</v>
      </c>
      <c r="BJ63" s="93">
        <f>BJ50</f>
        <v>138</v>
      </c>
      <c r="BK63" s="88">
        <f t="shared" ref="BK63:BP63" si="146">BK50</f>
        <v>42</v>
      </c>
      <c r="BL63" s="88">
        <f t="shared" si="146"/>
        <v>0</v>
      </c>
      <c r="BM63" s="88">
        <f t="shared" si="146"/>
        <v>0</v>
      </c>
      <c r="BN63" s="88">
        <f t="shared" si="146"/>
        <v>0</v>
      </c>
      <c r="BO63" s="88">
        <f t="shared" si="146"/>
        <v>0</v>
      </c>
      <c r="BP63" s="88">
        <f t="shared" si="146"/>
        <v>180</v>
      </c>
      <c r="BQ63" s="365">
        <f t="shared" si="103"/>
        <v>4.7666666666666666</v>
      </c>
      <c r="BR63" s="366" t="s">
        <v>96</v>
      </c>
      <c r="BS63" s="163">
        <f t="shared" si="104"/>
        <v>95.333333333333343</v>
      </c>
      <c r="BT63" s="121"/>
      <c r="BU63" s="158" t="s">
        <v>159</v>
      </c>
      <c r="BV63" s="93">
        <f>BV50</f>
        <v>42</v>
      </c>
      <c r="BW63" s="93">
        <f t="shared" ref="BW63:CB63" si="147">BW50</f>
        <v>60</v>
      </c>
      <c r="BX63" s="93">
        <f t="shared" si="147"/>
        <v>8</v>
      </c>
      <c r="BY63" s="93">
        <f t="shared" si="147"/>
        <v>0</v>
      </c>
      <c r="BZ63" s="93">
        <f t="shared" si="147"/>
        <v>0</v>
      </c>
      <c r="CA63" s="93">
        <f t="shared" si="147"/>
        <v>0</v>
      </c>
      <c r="CB63" s="93">
        <f t="shared" si="147"/>
        <v>110</v>
      </c>
      <c r="CC63" s="168">
        <f t="shared" si="106"/>
        <v>4.3090909090909095</v>
      </c>
      <c r="CD63" s="174" t="s">
        <v>96</v>
      </c>
      <c r="CE63" s="163">
        <f t="shared" si="107"/>
        <v>86.181818181818187</v>
      </c>
      <c r="CF63" s="121"/>
      <c r="CG63" s="248" t="s">
        <v>159</v>
      </c>
      <c r="CH63" s="327">
        <f t="shared" si="118"/>
        <v>376</v>
      </c>
      <c r="CI63" s="221">
        <f t="shared" si="119"/>
        <v>261</v>
      </c>
      <c r="CJ63" s="221">
        <f t="shared" si="120"/>
        <v>13</v>
      </c>
      <c r="CK63" s="221">
        <f t="shared" si="121"/>
        <v>0</v>
      </c>
      <c r="CL63" s="221">
        <f t="shared" si="122"/>
        <v>0</v>
      </c>
      <c r="CM63" s="221">
        <f t="shared" si="123"/>
        <v>0</v>
      </c>
      <c r="CN63" s="221">
        <f t="shared" ref="CN63" si="148">CN50</f>
        <v>650</v>
      </c>
      <c r="CO63" s="340">
        <f t="shared" si="109"/>
        <v>4.5584615384615388</v>
      </c>
      <c r="CP63" s="370" t="s">
        <v>204</v>
      </c>
      <c r="CQ63" s="249">
        <f t="shared" si="110"/>
        <v>91.169230769230779</v>
      </c>
    </row>
    <row r="64" spans="1:95" ht="24" thickBot="1">
      <c r="A64" s="167" t="s">
        <v>161</v>
      </c>
      <c r="B64" s="166">
        <f t="shared" ref="B64:G64" si="149">SUM(B59:B63)</f>
        <v>381</v>
      </c>
      <c r="C64" s="166">
        <f t="shared" si="149"/>
        <v>314</v>
      </c>
      <c r="D64" s="166">
        <f t="shared" si="149"/>
        <v>9</v>
      </c>
      <c r="E64" s="166">
        <f t="shared" si="149"/>
        <v>0</v>
      </c>
      <c r="F64" s="166">
        <f t="shared" si="149"/>
        <v>0</v>
      </c>
      <c r="G64" s="166">
        <f t="shared" si="149"/>
        <v>0</v>
      </c>
      <c r="H64" s="169">
        <f>SUM(B64:G64)</f>
        <v>704</v>
      </c>
      <c r="I64" s="170">
        <f t="shared" si="88"/>
        <v>4.5284090909090908</v>
      </c>
      <c r="J64" s="175" t="s">
        <v>96</v>
      </c>
      <c r="K64" s="97">
        <f t="shared" si="89"/>
        <v>90.568181818181813</v>
      </c>
      <c r="M64" s="167" t="s">
        <v>161</v>
      </c>
      <c r="N64" s="166">
        <f t="shared" ref="N64:S64" si="150">SUM(N59:N63)</f>
        <v>102</v>
      </c>
      <c r="O64" s="166">
        <f t="shared" si="150"/>
        <v>44</v>
      </c>
      <c r="P64" s="166">
        <f t="shared" si="150"/>
        <v>8</v>
      </c>
      <c r="Q64" s="166">
        <f t="shared" si="150"/>
        <v>0</v>
      </c>
      <c r="R64" s="166">
        <f t="shared" si="150"/>
        <v>0</v>
      </c>
      <c r="S64" s="166">
        <f t="shared" si="150"/>
        <v>0</v>
      </c>
      <c r="T64" s="169">
        <f>SUM(N64:S64)</f>
        <v>154</v>
      </c>
      <c r="U64" s="170">
        <f t="shared" si="91"/>
        <v>4.6103896103896105</v>
      </c>
      <c r="V64" s="175" t="s">
        <v>96</v>
      </c>
      <c r="W64" s="97">
        <f t="shared" si="92"/>
        <v>92.20779220779221</v>
      </c>
      <c r="Y64" s="167" t="s">
        <v>161</v>
      </c>
      <c r="Z64" s="166">
        <f t="shared" ref="Z64:AE64" si="151">SUM(Z59:Z63)</f>
        <v>55</v>
      </c>
      <c r="AA64" s="166">
        <f t="shared" si="151"/>
        <v>33</v>
      </c>
      <c r="AB64" s="166">
        <f t="shared" si="151"/>
        <v>0</v>
      </c>
      <c r="AC64" s="166">
        <f t="shared" si="151"/>
        <v>0</v>
      </c>
      <c r="AD64" s="166">
        <f t="shared" si="151"/>
        <v>0</v>
      </c>
      <c r="AE64" s="166">
        <f t="shared" si="151"/>
        <v>0</v>
      </c>
      <c r="AF64" s="169">
        <f>SUM(Z64:AE64)</f>
        <v>88</v>
      </c>
      <c r="AG64" s="170">
        <f t="shared" si="94"/>
        <v>4.625</v>
      </c>
      <c r="AH64" s="175" t="s">
        <v>96</v>
      </c>
      <c r="AI64" s="97">
        <f t="shared" si="95"/>
        <v>92.5</v>
      </c>
      <c r="AK64" s="167" t="s">
        <v>161</v>
      </c>
      <c r="AL64" s="166">
        <f t="shared" ref="AL64:AQ64" si="152">SUM(AL59:AL63)</f>
        <v>118</v>
      </c>
      <c r="AM64" s="166">
        <f t="shared" si="152"/>
        <v>97</v>
      </c>
      <c r="AN64" s="166">
        <f t="shared" si="152"/>
        <v>5</v>
      </c>
      <c r="AO64" s="166">
        <f t="shared" si="152"/>
        <v>0</v>
      </c>
      <c r="AP64" s="166">
        <f t="shared" si="152"/>
        <v>0</v>
      </c>
      <c r="AQ64" s="166">
        <f t="shared" si="152"/>
        <v>0</v>
      </c>
      <c r="AR64" s="169">
        <f>SUM(AL64:AQ64)</f>
        <v>220</v>
      </c>
      <c r="AS64" s="170">
        <f t="shared" si="97"/>
        <v>4.5136363636363637</v>
      </c>
      <c r="AT64" s="175" t="s">
        <v>96</v>
      </c>
      <c r="AU64" s="97">
        <f t="shared" si="98"/>
        <v>90.27272727272728</v>
      </c>
      <c r="AW64" s="167" t="s">
        <v>161</v>
      </c>
      <c r="AX64" s="166">
        <f t="shared" ref="AX64:BC64" si="153">SUM(AX59:AX63)</f>
        <v>357</v>
      </c>
      <c r="AY64" s="166">
        <f t="shared" si="153"/>
        <v>61</v>
      </c>
      <c r="AZ64" s="166">
        <f t="shared" si="153"/>
        <v>0</v>
      </c>
      <c r="BA64" s="166">
        <f t="shared" si="153"/>
        <v>0</v>
      </c>
      <c r="BB64" s="166">
        <f t="shared" si="153"/>
        <v>0</v>
      </c>
      <c r="BC64" s="166">
        <f t="shared" si="153"/>
        <v>0</v>
      </c>
      <c r="BD64" s="169">
        <f>SUM(AX64:BC64)</f>
        <v>418</v>
      </c>
      <c r="BE64" s="170">
        <f t="shared" si="100"/>
        <v>4.8540669856459333</v>
      </c>
      <c r="BF64" s="175" t="s">
        <v>96</v>
      </c>
      <c r="BG64" s="97">
        <f t="shared" si="101"/>
        <v>97.081339712918663</v>
      </c>
      <c r="BI64" s="167" t="s">
        <v>161</v>
      </c>
      <c r="BJ64" s="129">
        <f t="shared" ref="BJ64:BO64" si="154">SUM(BJ59:BJ63)</f>
        <v>687</v>
      </c>
      <c r="BK64" s="130">
        <f t="shared" si="154"/>
        <v>105</v>
      </c>
      <c r="BL64" s="130">
        <f t="shared" si="154"/>
        <v>0</v>
      </c>
      <c r="BM64" s="130">
        <f t="shared" si="154"/>
        <v>0</v>
      </c>
      <c r="BN64" s="130">
        <f t="shared" si="154"/>
        <v>0</v>
      </c>
      <c r="BO64" s="130">
        <f t="shared" si="154"/>
        <v>0</v>
      </c>
      <c r="BP64" s="130">
        <f>SUM(BJ64:BO64)</f>
        <v>792</v>
      </c>
      <c r="BQ64" s="137">
        <f t="shared" si="103"/>
        <v>4.8674242424242422</v>
      </c>
      <c r="BR64" s="175" t="s">
        <v>96</v>
      </c>
      <c r="BS64" s="97">
        <f t="shared" si="104"/>
        <v>97.348484848484844</v>
      </c>
      <c r="BT64" s="111"/>
      <c r="BU64" s="167" t="s">
        <v>161</v>
      </c>
      <c r="BV64" s="166">
        <f t="shared" ref="BV64:CA64" si="155">SUM(BV59:BV63)</f>
        <v>223</v>
      </c>
      <c r="BW64" s="166">
        <f t="shared" si="155"/>
        <v>235</v>
      </c>
      <c r="BX64" s="166">
        <f t="shared" si="155"/>
        <v>26</v>
      </c>
      <c r="BY64" s="166">
        <f t="shared" si="155"/>
        <v>0</v>
      </c>
      <c r="BZ64" s="166">
        <f t="shared" si="155"/>
        <v>0</v>
      </c>
      <c r="CA64" s="166">
        <f t="shared" si="155"/>
        <v>0</v>
      </c>
      <c r="CB64" s="169">
        <f>SUM(BV64:CA64)</f>
        <v>484</v>
      </c>
      <c r="CC64" s="170">
        <f t="shared" si="106"/>
        <v>4.4070247933884295</v>
      </c>
      <c r="CD64" s="175" t="s">
        <v>96</v>
      </c>
      <c r="CE64" s="97">
        <f t="shared" si="107"/>
        <v>88.140495867768578</v>
      </c>
      <c r="CF64" s="111"/>
      <c r="CG64" s="198" t="s">
        <v>161</v>
      </c>
      <c r="CH64" s="129">
        <f t="shared" ref="CH64:CM64" si="156">SUM(CH59:CH63)</f>
        <v>1923</v>
      </c>
      <c r="CI64" s="130">
        <f t="shared" si="156"/>
        <v>889</v>
      </c>
      <c r="CJ64" s="130">
        <f t="shared" si="156"/>
        <v>48</v>
      </c>
      <c r="CK64" s="130">
        <f t="shared" si="156"/>
        <v>0</v>
      </c>
      <c r="CL64" s="130">
        <f t="shared" si="156"/>
        <v>0</v>
      </c>
      <c r="CM64" s="130">
        <f t="shared" si="156"/>
        <v>0</v>
      </c>
      <c r="CN64" s="130">
        <f>SUM(CH64:CM64)</f>
        <v>2860</v>
      </c>
      <c r="CO64" s="337">
        <f t="shared" si="109"/>
        <v>4.6555944055944058</v>
      </c>
      <c r="CP64" s="175" t="s">
        <v>204</v>
      </c>
      <c r="CQ64" s="341">
        <f t="shared" si="110"/>
        <v>93.111888111888121</v>
      </c>
    </row>
  </sheetData>
  <mergeCells count="136">
    <mergeCell ref="CM12:CM13"/>
    <mergeCell ref="CN12:CN13"/>
    <mergeCell ref="CN30:CN31"/>
    <mergeCell ref="CO30:CQ30"/>
    <mergeCell ref="BI1:BS1"/>
    <mergeCell ref="BU1:CE1"/>
    <mergeCell ref="AK1:AU1"/>
    <mergeCell ref="AW1:BG1"/>
    <mergeCell ref="AK12:AK13"/>
    <mergeCell ref="AL12:AP12"/>
    <mergeCell ref="BI12:BI13"/>
    <mergeCell ref="BJ12:BN12"/>
    <mergeCell ref="BD12:BD13"/>
    <mergeCell ref="BE12:BG12"/>
    <mergeCell ref="AQ12:AQ13"/>
    <mergeCell ref="AR12:AR13"/>
    <mergeCell ref="AS12:AU12"/>
    <mergeCell ref="AW12:AW13"/>
    <mergeCell ref="CO12:CQ12"/>
    <mergeCell ref="CG12:CG13"/>
    <mergeCell ref="CH12:CL12"/>
    <mergeCell ref="CH30:CL30"/>
    <mergeCell ref="CM30:CM31"/>
    <mergeCell ref="BJ30:BN30"/>
    <mergeCell ref="A2:K2"/>
    <mergeCell ref="M2:W2"/>
    <mergeCell ref="Y2:AI2"/>
    <mergeCell ref="AK2:AU2"/>
    <mergeCell ref="A1:K1"/>
    <mergeCell ref="M1:W1"/>
    <mergeCell ref="Y1:AI1"/>
    <mergeCell ref="BU2:CE2"/>
    <mergeCell ref="CG2:CQ2"/>
    <mergeCell ref="AW2:BG2"/>
    <mergeCell ref="BI2:BS2"/>
    <mergeCell ref="CG1:CQ1"/>
    <mergeCell ref="A12:A13"/>
    <mergeCell ref="B12:F12"/>
    <mergeCell ref="G12:G13"/>
    <mergeCell ref="H12:H13"/>
    <mergeCell ref="N12:R12"/>
    <mergeCell ref="S12:S13"/>
    <mergeCell ref="AE12:AE13"/>
    <mergeCell ref="AF12:AF13"/>
    <mergeCell ref="I12:K12"/>
    <mergeCell ref="M12:M13"/>
    <mergeCell ref="Y12:Y13"/>
    <mergeCell ref="Z12:AD12"/>
    <mergeCell ref="T12:T13"/>
    <mergeCell ref="U12:W12"/>
    <mergeCell ref="AG12:AI12"/>
    <mergeCell ref="AX12:BB12"/>
    <mergeCell ref="BC12:BC13"/>
    <mergeCell ref="BO12:BO13"/>
    <mergeCell ref="BP12:BP13"/>
    <mergeCell ref="BQ12:BS12"/>
    <mergeCell ref="BU12:BU13"/>
    <mergeCell ref="CB12:CB13"/>
    <mergeCell ref="CC12:CE12"/>
    <mergeCell ref="BV12:BZ12"/>
    <mergeCell ref="CA12:CA13"/>
    <mergeCell ref="A30:A31"/>
    <mergeCell ref="B30:F30"/>
    <mergeCell ref="G30:G31"/>
    <mergeCell ref="H30:H31"/>
    <mergeCell ref="I30:K30"/>
    <mergeCell ref="BC30:BC31"/>
    <mergeCell ref="BD30:BD31"/>
    <mergeCell ref="M30:M31"/>
    <mergeCell ref="N30:R30"/>
    <mergeCell ref="S30:S31"/>
    <mergeCell ref="T30:T31"/>
    <mergeCell ref="U30:W30"/>
    <mergeCell ref="Y30:Y31"/>
    <mergeCell ref="Z30:AD30"/>
    <mergeCell ref="AE30:AE31"/>
    <mergeCell ref="AW30:AW31"/>
    <mergeCell ref="AX30:BB30"/>
    <mergeCell ref="AK30:AK31"/>
    <mergeCell ref="AF30:AF31"/>
    <mergeCell ref="AG30:AI30"/>
    <mergeCell ref="BO30:BO31"/>
    <mergeCell ref="BU30:BU31"/>
    <mergeCell ref="BV30:BZ30"/>
    <mergeCell ref="BP30:BP31"/>
    <mergeCell ref="BQ30:BS30"/>
    <mergeCell ref="AL30:AP30"/>
    <mergeCell ref="AQ30:AQ31"/>
    <mergeCell ref="AR30:AR31"/>
    <mergeCell ref="AS30:AU30"/>
    <mergeCell ref="BE30:BG30"/>
    <mergeCell ref="BI30:BI31"/>
    <mergeCell ref="AK57:AK58"/>
    <mergeCell ref="AL57:AP57"/>
    <mergeCell ref="BO57:BO58"/>
    <mergeCell ref="BP57:BP58"/>
    <mergeCell ref="BV57:BZ57"/>
    <mergeCell ref="A57:A58"/>
    <mergeCell ref="B57:F57"/>
    <mergeCell ref="G57:G58"/>
    <mergeCell ref="H57:H58"/>
    <mergeCell ref="I57:K57"/>
    <mergeCell ref="M57:M58"/>
    <mergeCell ref="Y57:Y58"/>
    <mergeCell ref="Z57:AD57"/>
    <mergeCell ref="N57:R57"/>
    <mergeCell ref="S57:S58"/>
    <mergeCell ref="T57:T58"/>
    <mergeCell ref="U57:W57"/>
    <mergeCell ref="AQ57:AQ58"/>
    <mergeCell ref="AR57:AR58"/>
    <mergeCell ref="AE57:AE58"/>
    <mergeCell ref="AF57:AF58"/>
    <mergeCell ref="AG57:AI57"/>
    <mergeCell ref="AS57:AU57"/>
    <mergeCell ref="AW57:AW58"/>
    <mergeCell ref="AX57:BB57"/>
    <mergeCell ref="BC57:BC58"/>
    <mergeCell ref="BD57:BD58"/>
    <mergeCell ref="BE57:BG57"/>
    <mergeCell ref="BI57:BI58"/>
    <mergeCell ref="CC57:CE57"/>
    <mergeCell ref="BQ57:BS57"/>
    <mergeCell ref="BU57:BU58"/>
    <mergeCell ref="BJ57:BN57"/>
    <mergeCell ref="CN57:CN58"/>
    <mergeCell ref="CO57:CQ57"/>
    <mergeCell ref="CG57:CG58"/>
    <mergeCell ref="CH57:CL57"/>
    <mergeCell ref="CM57:CM58"/>
    <mergeCell ref="CG30:CG31"/>
    <mergeCell ref="CA30:CA31"/>
    <mergeCell ref="CB30:CB31"/>
    <mergeCell ref="CC30:CE30"/>
    <mergeCell ref="CA57:CA58"/>
    <mergeCell ref="CB57:CB58"/>
  </mergeCells>
  <phoneticPr fontId="4" type="noConversion"/>
  <printOptions horizontalCentered="1"/>
  <pageMargins left="0.15748031496062992" right="0.15748031496062992" top="0.51181102362204722" bottom="0.27559055118110237" header="0.27559055118110237" footer="0.19685039370078741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A40"/>
  <sheetViews>
    <sheetView topLeftCell="S1" workbookViewId="0">
      <selection activeCell="X9" sqref="X9"/>
    </sheetView>
  </sheetViews>
  <sheetFormatPr defaultRowHeight="14.25"/>
  <cols>
    <col min="1" max="1" width="62.7109375" style="3" customWidth="1"/>
    <col min="2" max="6" width="9.140625" style="3"/>
    <col min="7" max="7" width="4" style="3" customWidth="1"/>
    <col min="8" max="8" width="62.7109375" style="3" customWidth="1"/>
    <col min="9" max="13" width="9.140625" style="3"/>
    <col min="14" max="14" width="3.5703125" style="3" customWidth="1"/>
    <col min="15" max="15" width="62.7109375" style="3" customWidth="1"/>
    <col min="16" max="20" width="9.140625" style="3"/>
    <col min="21" max="21" width="3.140625" style="3" customWidth="1"/>
    <col min="22" max="22" width="62.7109375" style="3" customWidth="1"/>
    <col min="23" max="16384" width="9.140625" style="3"/>
  </cols>
  <sheetData>
    <row r="1" spans="1:27" ht="21.75">
      <c r="A1" s="374" t="s">
        <v>181</v>
      </c>
      <c r="B1" s="374"/>
      <c r="C1" s="374"/>
      <c r="D1" s="374"/>
      <c r="E1" s="374"/>
      <c r="F1" s="374"/>
      <c r="G1" s="15"/>
      <c r="H1" s="374" t="s">
        <v>181</v>
      </c>
      <c r="I1" s="374"/>
      <c r="J1" s="374"/>
      <c r="K1" s="374"/>
      <c r="L1" s="374"/>
      <c r="M1" s="374"/>
      <c r="O1" s="374" t="s">
        <v>181</v>
      </c>
      <c r="P1" s="374"/>
      <c r="Q1" s="374"/>
      <c r="R1" s="374"/>
      <c r="S1" s="374"/>
      <c r="T1" s="374"/>
      <c r="V1" s="374" t="s">
        <v>181</v>
      </c>
      <c r="W1" s="374"/>
      <c r="X1" s="374"/>
      <c r="Y1" s="374"/>
      <c r="Z1" s="374"/>
      <c r="AA1" s="374"/>
    </row>
    <row r="2" spans="1:27" ht="21.75">
      <c r="A2" s="374" t="s">
        <v>196</v>
      </c>
      <c r="B2" s="374"/>
      <c r="C2" s="374"/>
      <c r="D2" s="374"/>
      <c r="E2" s="374"/>
      <c r="F2" s="374"/>
      <c r="G2" s="15"/>
      <c r="H2" s="374" t="s">
        <v>196</v>
      </c>
      <c r="I2" s="374"/>
      <c r="J2" s="374"/>
      <c r="K2" s="374"/>
      <c r="L2" s="374"/>
      <c r="M2" s="374"/>
      <c r="O2" s="374" t="s">
        <v>196</v>
      </c>
      <c r="P2" s="374"/>
      <c r="Q2" s="374"/>
      <c r="R2" s="374"/>
      <c r="S2" s="374"/>
      <c r="T2" s="374"/>
      <c r="V2" s="374" t="s">
        <v>196</v>
      </c>
      <c r="W2" s="374"/>
      <c r="X2" s="374"/>
      <c r="Y2" s="374"/>
      <c r="Z2" s="374"/>
      <c r="AA2" s="374"/>
    </row>
    <row r="3" spans="1:27" ht="21.75">
      <c r="A3" s="374" t="s">
        <v>0</v>
      </c>
      <c r="B3" s="374"/>
      <c r="C3" s="374"/>
      <c r="D3" s="374"/>
      <c r="E3" s="374"/>
      <c r="F3" s="374"/>
      <c r="G3" s="15"/>
      <c r="H3" s="374" t="s">
        <v>0</v>
      </c>
      <c r="I3" s="374"/>
      <c r="J3" s="374"/>
      <c r="K3" s="374"/>
      <c r="L3" s="374"/>
      <c r="M3" s="374"/>
      <c r="O3" s="374" t="s">
        <v>0</v>
      </c>
      <c r="P3" s="374"/>
      <c r="Q3" s="374"/>
      <c r="R3" s="374"/>
      <c r="S3" s="374"/>
      <c r="T3" s="374"/>
      <c r="V3" s="374" t="s">
        <v>0</v>
      </c>
      <c r="W3" s="374"/>
      <c r="X3" s="374"/>
      <c r="Y3" s="374"/>
      <c r="Z3" s="374"/>
      <c r="AA3" s="374"/>
    </row>
    <row r="4" spans="1:27" ht="13.5" customHeight="1">
      <c r="A4" s="9"/>
      <c r="B4" s="8"/>
      <c r="C4" s="8"/>
      <c r="D4" s="8"/>
      <c r="E4" s="8"/>
      <c r="F4" s="8"/>
      <c r="G4" s="15"/>
      <c r="H4" s="9"/>
      <c r="I4" s="319"/>
      <c r="J4" s="319"/>
      <c r="K4" s="319"/>
      <c r="L4" s="319"/>
      <c r="M4" s="319"/>
      <c r="O4" s="9"/>
      <c r="P4" s="319"/>
      <c r="Q4" s="319"/>
      <c r="R4" s="319"/>
      <c r="S4" s="319"/>
      <c r="T4" s="319"/>
      <c r="V4" s="9"/>
      <c r="W4" s="319"/>
      <c r="X4" s="319"/>
      <c r="Y4" s="319"/>
      <c r="Z4" s="319"/>
      <c r="AA4" s="319"/>
    </row>
    <row r="5" spans="1:27" ht="21.75">
      <c r="A5" s="16" t="s">
        <v>182</v>
      </c>
      <c r="C5" s="4"/>
      <c r="D5" s="4"/>
      <c r="E5" s="4"/>
      <c r="F5" s="4"/>
      <c r="G5" s="4"/>
      <c r="H5" s="16" t="s">
        <v>182</v>
      </c>
      <c r="J5" s="4"/>
      <c r="K5" s="4"/>
      <c r="L5" s="4"/>
      <c r="M5" s="4"/>
      <c r="O5" s="16" t="s">
        <v>182</v>
      </c>
      <c r="Q5" s="4"/>
      <c r="R5" s="4"/>
      <c r="S5" s="4"/>
      <c r="T5" s="4"/>
      <c r="V5" s="16" t="s">
        <v>182</v>
      </c>
      <c r="X5" s="4"/>
      <c r="Y5" s="4"/>
      <c r="Z5" s="4"/>
      <c r="AA5" s="4"/>
    </row>
    <row r="6" spans="1:27" ht="23.25">
      <c r="A6" s="1" t="s">
        <v>60</v>
      </c>
      <c r="F6" s="321" t="s">
        <v>211</v>
      </c>
      <c r="H6" s="1" t="s">
        <v>60</v>
      </c>
      <c r="M6" s="321" t="s">
        <v>223</v>
      </c>
      <c r="O6" s="1" t="s">
        <v>60</v>
      </c>
      <c r="T6" s="321" t="s">
        <v>227</v>
      </c>
      <c r="V6" s="1" t="s">
        <v>60</v>
      </c>
      <c r="AA6" s="321" t="s">
        <v>243</v>
      </c>
    </row>
    <row r="7" spans="1:27" ht="23.25">
      <c r="A7" s="2" t="s">
        <v>216</v>
      </c>
      <c r="H7" s="2" t="s">
        <v>212</v>
      </c>
      <c r="O7" s="322" t="s">
        <v>228</v>
      </c>
      <c r="V7" s="2" t="s">
        <v>244</v>
      </c>
    </row>
    <row r="8" spans="1:27" ht="23.25">
      <c r="A8" s="2" t="s">
        <v>217</v>
      </c>
      <c r="H8" s="2" t="s">
        <v>213</v>
      </c>
      <c r="O8" s="322" t="s">
        <v>229</v>
      </c>
      <c r="V8" s="322"/>
    </row>
    <row r="9" spans="1:27" ht="23.25">
      <c r="A9" s="2" t="s">
        <v>218</v>
      </c>
      <c r="H9" s="2" t="s">
        <v>214</v>
      </c>
      <c r="O9" s="2"/>
      <c r="V9" s="2"/>
    </row>
    <row r="10" spans="1:27" ht="23.25">
      <c r="A10" s="2" t="s">
        <v>219</v>
      </c>
      <c r="H10" s="2" t="s">
        <v>215</v>
      </c>
      <c r="O10" s="2"/>
      <c r="V10" s="2"/>
    </row>
    <row r="11" spans="1:27" ht="23.25">
      <c r="A11" s="2" t="s">
        <v>220</v>
      </c>
      <c r="H11" s="2"/>
      <c r="O11" s="2"/>
      <c r="V11" s="2"/>
    </row>
    <row r="12" spans="1:27" ht="23.25">
      <c r="A12" s="2" t="s">
        <v>221</v>
      </c>
      <c r="H12" s="2"/>
      <c r="O12" s="2"/>
      <c r="V12" s="2"/>
    </row>
    <row r="13" spans="1:27" ht="23.25">
      <c r="A13" s="2" t="s">
        <v>222</v>
      </c>
      <c r="H13" s="2"/>
      <c r="O13" s="2"/>
      <c r="V13" s="2"/>
    </row>
    <row r="15" spans="1:27" ht="23.25">
      <c r="A15" s="1" t="s">
        <v>61</v>
      </c>
      <c r="H15" s="1" t="s">
        <v>61</v>
      </c>
      <c r="O15" s="1" t="s">
        <v>61</v>
      </c>
      <c r="V15" s="1" t="s">
        <v>61</v>
      </c>
    </row>
    <row r="17" spans="1:27" s="4" customFormat="1" ht="21">
      <c r="A17" s="178" t="s">
        <v>62</v>
      </c>
      <c r="B17" s="421" t="s">
        <v>83</v>
      </c>
      <c r="C17" s="421"/>
      <c r="D17" s="421"/>
      <c r="E17" s="421"/>
      <c r="F17" s="421"/>
      <c r="H17" s="178" t="s">
        <v>62</v>
      </c>
      <c r="I17" s="421" t="s">
        <v>83</v>
      </c>
      <c r="J17" s="421"/>
      <c r="K17" s="421"/>
      <c r="L17" s="421"/>
      <c r="M17" s="421"/>
      <c r="O17" s="178" t="s">
        <v>62</v>
      </c>
      <c r="P17" s="421" t="s">
        <v>83</v>
      </c>
      <c r="Q17" s="421"/>
      <c r="R17" s="421"/>
      <c r="S17" s="421"/>
      <c r="T17" s="421"/>
      <c r="V17" s="178" t="s">
        <v>62</v>
      </c>
      <c r="W17" s="421" t="s">
        <v>83</v>
      </c>
      <c r="X17" s="421"/>
      <c r="Y17" s="421"/>
      <c r="Z17" s="421"/>
      <c r="AA17" s="421"/>
    </row>
    <row r="18" spans="1:27" s="4" customFormat="1" ht="15.75" customHeight="1">
      <c r="A18" s="179"/>
      <c r="B18" s="180" t="s">
        <v>63</v>
      </c>
      <c r="C18" s="180" t="s">
        <v>64</v>
      </c>
      <c r="D18" s="180" t="s">
        <v>65</v>
      </c>
      <c r="E18" s="180" t="s">
        <v>66</v>
      </c>
      <c r="F18" s="180" t="s">
        <v>67</v>
      </c>
      <c r="H18" s="179"/>
      <c r="I18" s="180" t="s">
        <v>63</v>
      </c>
      <c r="J18" s="180" t="s">
        <v>64</v>
      </c>
      <c r="K18" s="180" t="s">
        <v>65</v>
      </c>
      <c r="L18" s="180" t="s">
        <v>66</v>
      </c>
      <c r="M18" s="180" t="s">
        <v>67</v>
      </c>
      <c r="O18" s="179"/>
      <c r="P18" s="180" t="s">
        <v>63</v>
      </c>
      <c r="Q18" s="180" t="s">
        <v>64</v>
      </c>
      <c r="R18" s="180" t="s">
        <v>65</v>
      </c>
      <c r="S18" s="180" t="s">
        <v>66</v>
      </c>
      <c r="T18" s="180" t="s">
        <v>67</v>
      </c>
      <c r="V18" s="179"/>
      <c r="W18" s="180" t="s">
        <v>63</v>
      </c>
      <c r="X18" s="180" t="s">
        <v>64</v>
      </c>
      <c r="Y18" s="180" t="s">
        <v>65</v>
      </c>
      <c r="Z18" s="180" t="s">
        <v>66</v>
      </c>
      <c r="AA18" s="180" t="s">
        <v>67</v>
      </c>
    </row>
    <row r="19" spans="1:27" s="4" customFormat="1" ht="22.5" customHeight="1">
      <c r="A19" s="181" t="s">
        <v>68</v>
      </c>
      <c r="B19" s="182"/>
      <c r="C19" s="182"/>
      <c r="D19" s="182"/>
      <c r="E19" s="182"/>
      <c r="F19" s="182"/>
      <c r="H19" s="181" t="s">
        <v>68</v>
      </c>
      <c r="I19" s="182"/>
      <c r="J19" s="182"/>
      <c r="K19" s="182"/>
      <c r="L19" s="182"/>
      <c r="M19" s="182"/>
      <c r="O19" s="181" t="s">
        <v>68</v>
      </c>
      <c r="P19" s="182"/>
      <c r="Q19" s="182"/>
      <c r="R19" s="182"/>
      <c r="S19" s="182"/>
      <c r="T19" s="182"/>
      <c r="V19" s="181" t="s">
        <v>68</v>
      </c>
      <c r="W19" s="182"/>
      <c r="X19" s="182"/>
      <c r="Y19" s="182"/>
      <c r="Z19" s="182"/>
      <c r="AA19" s="182"/>
    </row>
    <row r="20" spans="1:27" s="4" customFormat="1" ht="22.5" customHeight="1">
      <c r="A20" s="183" t="s">
        <v>164</v>
      </c>
      <c r="B20" s="183"/>
      <c r="C20" s="183"/>
      <c r="D20" s="183"/>
      <c r="E20" s="183"/>
      <c r="F20" s="183"/>
      <c r="H20" s="183" t="s">
        <v>164</v>
      </c>
      <c r="I20" s="183"/>
      <c r="J20" s="183"/>
      <c r="K20" s="183"/>
      <c r="L20" s="183"/>
      <c r="M20" s="183"/>
      <c r="O20" s="183" t="s">
        <v>164</v>
      </c>
      <c r="P20" s="183"/>
      <c r="Q20" s="183"/>
      <c r="R20" s="183"/>
      <c r="S20" s="183"/>
      <c r="T20" s="183"/>
      <c r="V20" s="183" t="s">
        <v>164</v>
      </c>
      <c r="W20" s="183"/>
      <c r="X20" s="183"/>
      <c r="Y20" s="183"/>
      <c r="Z20" s="183"/>
      <c r="AA20" s="183"/>
    </row>
    <row r="21" spans="1:27" s="4" customFormat="1" ht="22.5" customHeight="1">
      <c r="A21" s="183" t="s">
        <v>165</v>
      </c>
      <c r="B21" s="184"/>
      <c r="C21" s="184"/>
      <c r="D21" s="184"/>
      <c r="E21" s="184"/>
      <c r="F21" s="184"/>
      <c r="H21" s="183" t="s">
        <v>165</v>
      </c>
      <c r="I21" s="184"/>
      <c r="J21" s="184"/>
      <c r="K21" s="184"/>
      <c r="L21" s="184"/>
      <c r="M21" s="184"/>
      <c r="O21" s="183" t="s">
        <v>165</v>
      </c>
      <c r="P21" s="184"/>
      <c r="Q21" s="184"/>
      <c r="R21" s="184"/>
      <c r="S21" s="184"/>
      <c r="T21" s="184"/>
      <c r="V21" s="183" t="s">
        <v>165</v>
      </c>
      <c r="W21" s="184"/>
      <c r="X21" s="184"/>
      <c r="Y21" s="184"/>
      <c r="Z21" s="184"/>
      <c r="AA21" s="184"/>
    </row>
    <row r="22" spans="1:27" s="4" customFormat="1" ht="22.5" customHeight="1">
      <c r="A22" s="181" t="s">
        <v>71</v>
      </c>
      <c r="B22" s="185"/>
      <c r="C22" s="185"/>
      <c r="D22" s="185"/>
      <c r="E22" s="185"/>
      <c r="F22" s="185"/>
      <c r="H22" s="181" t="s">
        <v>71</v>
      </c>
      <c r="I22" s="185"/>
      <c r="J22" s="185"/>
      <c r="K22" s="185"/>
      <c r="L22" s="185"/>
      <c r="M22" s="185"/>
      <c r="O22" s="181" t="s">
        <v>71</v>
      </c>
      <c r="P22" s="185"/>
      <c r="Q22" s="185"/>
      <c r="R22" s="185"/>
      <c r="S22" s="185"/>
      <c r="T22" s="185"/>
      <c r="V22" s="181" t="s">
        <v>71</v>
      </c>
      <c r="W22" s="185"/>
      <c r="X22" s="185"/>
      <c r="Y22" s="185"/>
      <c r="Z22" s="185"/>
      <c r="AA22" s="185"/>
    </row>
    <row r="23" spans="1:27" s="4" customFormat="1" ht="22.5" customHeight="1">
      <c r="A23" s="183" t="s">
        <v>166</v>
      </c>
      <c r="B23" s="183"/>
      <c r="C23" s="183"/>
      <c r="D23" s="183"/>
      <c r="E23" s="183"/>
      <c r="F23" s="183"/>
      <c r="H23" s="183" t="s">
        <v>166</v>
      </c>
      <c r="I23" s="183"/>
      <c r="J23" s="183"/>
      <c r="K23" s="183"/>
      <c r="L23" s="183"/>
      <c r="M23" s="183"/>
      <c r="O23" s="183" t="s">
        <v>166</v>
      </c>
      <c r="P23" s="183"/>
      <c r="Q23" s="183"/>
      <c r="R23" s="183"/>
      <c r="S23" s="183"/>
      <c r="T23" s="183"/>
      <c r="V23" s="183" t="s">
        <v>166</v>
      </c>
      <c r="W23" s="183"/>
      <c r="X23" s="183"/>
      <c r="Y23" s="183"/>
      <c r="Z23" s="183"/>
      <c r="AA23" s="183"/>
    </row>
    <row r="24" spans="1:27" s="4" customFormat="1" ht="22.5" customHeight="1">
      <c r="A24" s="183" t="s">
        <v>167</v>
      </c>
      <c r="B24" s="184"/>
      <c r="C24" s="184"/>
      <c r="D24" s="184"/>
      <c r="E24" s="184"/>
      <c r="F24" s="184"/>
      <c r="H24" s="183" t="s">
        <v>167</v>
      </c>
      <c r="I24" s="184"/>
      <c r="J24" s="184"/>
      <c r="K24" s="184"/>
      <c r="L24" s="184"/>
      <c r="M24" s="184"/>
      <c r="O24" s="183" t="s">
        <v>167</v>
      </c>
      <c r="P24" s="184"/>
      <c r="Q24" s="184"/>
      <c r="R24" s="184"/>
      <c r="S24" s="184"/>
      <c r="T24" s="184"/>
      <c r="V24" s="183" t="s">
        <v>167</v>
      </c>
      <c r="W24" s="184"/>
      <c r="X24" s="184"/>
      <c r="Y24" s="184"/>
      <c r="Z24" s="184"/>
      <c r="AA24" s="184"/>
    </row>
    <row r="25" spans="1:27" s="4" customFormat="1" ht="22.5" customHeight="1">
      <c r="A25" s="181" t="s">
        <v>72</v>
      </c>
      <c r="B25" s="185"/>
      <c r="C25" s="185"/>
      <c r="D25" s="185"/>
      <c r="E25" s="185"/>
      <c r="F25" s="185"/>
      <c r="H25" s="181" t="s">
        <v>72</v>
      </c>
      <c r="I25" s="185"/>
      <c r="J25" s="185"/>
      <c r="K25" s="185"/>
      <c r="L25" s="185"/>
      <c r="M25" s="185"/>
      <c r="O25" s="181" t="s">
        <v>72</v>
      </c>
      <c r="P25" s="185"/>
      <c r="Q25" s="185"/>
      <c r="R25" s="185"/>
      <c r="S25" s="185"/>
      <c r="T25" s="185"/>
      <c r="V25" s="181" t="s">
        <v>72</v>
      </c>
      <c r="W25" s="185"/>
      <c r="X25" s="185"/>
      <c r="Y25" s="185"/>
      <c r="Z25" s="185"/>
      <c r="AA25" s="185"/>
    </row>
    <row r="26" spans="1:27" s="4" customFormat="1" ht="22.5" customHeight="1">
      <c r="A26" s="183" t="s">
        <v>168</v>
      </c>
      <c r="B26" s="183"/>
      <c r="C26" s="183"/>
      <c r="D26" s="183"/>
      <c r="E26" s="183"/>
      <c r="F26" s="183"/>
      <c r="H26" s="183" t="s">
        <v>168</v>
      </c>
      <c r="I26" s="183"/>
      <c r="J26" s="183"/>
      <c r="K26" s="183"/>
      <c r="L26" s="183"/>
      <c r="M26" s="183"/>
      <c r="O26" s="183" t="s">
        <v>168</v>
      </c>
      <c r="P26" s="183"/>
      <c r="Q26" s="183"/>
      <c r="R26" s="183"/>
      <c r="S26" s="183"/>
      <c r="T26" s="183"/>
      <c r="V26" s="183" t="s">
        <v>168</v>
      </c>
      <c r="W26" s="183"/>
      <c r="X26" s="183"/>
      <c r="Y26" s="183"/>
      <c r="Z26" s="183"/>
      <c r="AA26" s="183"/>
    </row>
    <row r="27" spans="1:27" s="4" customFormat="1" ht="22.5" customHeight="1">
      <c r="A27" s="183" t="s">
        <v>169</v>
      </c>
      <c r="B27" s="184"/>
      <c r="C27" s="184"/>
      <c r="D27" s="184"/>
      <c r="E27" s="184"/>
      <c r="F27" s="184"/>
      <c r="H27" s="183" t="s">
        <v>169</v>
      </c>
      <c r="I27" s="184"/>
      <c r="J27" s="184"/>
      <c r="K27" s="184"/>
      <c r="L27" s="184"/>
      <c r="M27" s="184"/>
      <c r="O27" s="183" t="s">
        <v>169</v>
      </c>
      <c r="P27" s="184"/>
      <c r="Q27" s="184"/>
      <c r="R27" s="184"/>
      <c r="S27" s="184"/>
      <c r="T27" s="184"/>
      <c r="V27" s="183" t="s">
        <v>169</v>
      </c>
      <c r="W27" s="184"/>
      <c r="X27" s="184"/>
      <c r="Y27" s="184"/>
      <c r="Z27" s="184"/>
      <c r="AA27" s="184"/>
    </row>
    <row r="28" spans="1:27" s="4" customFormat="1" ht="22.5" customHeight="1">
      <c r="A28" s="181" t="s">
        <v>73</v>
      </c>
      <c r="B28" s="185"/>
      <c r="C28" s="185"/>
      <c r="D28" s="185"/>
      <c r="E28" s="185"/>
      <c r="F28" s="185"/>
      <c r="H28" s="181" t="s">
        <v>73</v>
      </c>
      <c r="I28" s="185"/>
      <c r="J28" s="185"/>
      <c r="K28" s="185"/>
      <c r="L28" s="185"/>
      <c r="M28" s="185"/>
      <c r="O28" s="181" t="s">
        <v>73</v>
      </c>
      <c r="P28" s="185"/>
      <c r="Q28" s="185"/>
      <c r="R28" s="185"/>
      <c r="S28" s="185"/>
      <c r="T28" s="185"/>
      <c r="V28" s="181" t="s">
        <v>73</v>
      </c>
      <c r="W28" s="185"/>
      <c r="X28" s="185"/>
      <c r="Y28" s="185"/>
      <c r="Z28" s="185"/>
      <c r="AA28" s="185"/>
    </row>
    <row r="29" spans="1:27" s="4" customFormat="1" ht="22.5" customHeight="1">
      <c r="A29" s="183" t="s">
        <v>170</v>
      </c>
      <c r="B29" s="183"/>
      <c r="C29" s="183"/>
      <c r="D29" s="183"/>
      <c r="E29" s="183"/>
      <c r="F29" s="183"/>
      <c r="H29" s="183" t="s">
        <v>170</v>
      </c>
      <c r="I29" s="183"/>
      <c r="J29" s="183"/>
      <c r="K29" s="183"/>
      <c r="L29" s="183"/>
      <c r="M29" s="183"/>
      <c r="O29" s="183" t="s">
        <v>170</v>
      </c>
      <c r="P29" s="183"/>
      <c r="Q29" s="183"/>
      <c r="R29" s="183"/>
      <c r="S29" s="183"/>
      <c r="T29" s="183"/>
      <c r="V29" s="183" t="s">
        <v>170</v>
      </c>
      <c r="W29" s="183"/>
      <c r="X29" s="183"/>
      <c r="Y29" s="183"/>
      <c r="Z29" s="183"/>
      <c r="AA29" s="183"/>
    </row>
    <row r="30" spans="1:27" s="4" customFormat="1" ht="22.5" customHeight="1">
      <c r="A30" s="183" t="s">
        <v>70</v>
      </c>
      <c r="B30" s="184"/>
      <c r="C30" s="184"/>
      <c r="D30" s="184"/>
      <c r="E30" s="184"/>
      <c r="F30" s="184"/>
      <c r="H30" s="183" t="s">
        <v>70</v>
      </c>
      <c r="I30" s="184"/>
      <c r="J30" s="184"/>
      <c r="K30" s="184"/>
      <c r="L30" s="184"/>
      <c r="M30" s="184"/>
      <c r="O30" s="183" t="s">
        <v>70</v>
      </c>
      <c r="P30" s="184"/>
      <c r="Q30" s="184"/>
      <c r="R30" s="184"/>
      <c r="S30" s="184"/>
      <c r="T30" s="184"/>
      <c r="V30" s="183" t="s">
        <v>70</v>
      </c>
      <c r="W30" s="184"/>
      <c r="X30" s="184"/>
      <c r="Y30" s="184"/>
      <c r="Z30" s="184"/>
      <c r="AA30" s="184"/>
    </row>
    <row r="31" spans="1:27" s="4" customFormat="1" ht="18" customHeight="1">
      <c r="A31" s="181" t="s">
        <v>74</v>
      </c>
      <c r="B31" s="183"/>
      <c r="C31" s="183"/>
      <c r="D31" s="183"/>
      <c r="E31" s="183"/>
      <c r="F31" s="183"/>
      <c r="H31" s="181" t="s">
        <v>74</v>
      </c>
      <c r="I31" s="183"/>
      <c r="J31" s="183"/>
      <c r="K31" s="183"/>
      <c r="L31" s="183"/>
      <c r="M31" s="183"/>
      <c r="O31" s="181" t="s">
        <v>74</v>
      </c>
      <c r="P31" s="183"/>
      <c r="Q31" s="183"/>
      <c r="R31" s="183"/>
      <c r="S31" s="183"/>
      <c r="T31" s="183"/>
      <c r="V31" s="181" t="s">
        <v>74</v>
      </c>
      <c r="W31" s="183"/>
      <c r="X31" s="183"/>
      <c r="Y31" s="183"/>
      <c r="Z31" s="183"/>
      <c r="AA31" s="183"/>
    </row>
    <row r="32" spans="1:27" s="4" customFormat="1" ht="24" customHeight="1">
      <c r="A32" s="183" t="s">
        <v>171</v>
      </c>
      <c r="B32" s="183"/>
      <c r="C32" s="183"/>
      <c r="D32" s="183"/>
      <c r="E32" s="183"/>
      <c r="F32" s="183"/>
      <c r="H32" s="183" t="s">
        <v>171</v>
      </c>
      <c r="I32" s="183"/>
      <c r="J32" s="183"/>
      <c r="K32" s="183"/>
      <c r="L32" s="183"/>
      <c r="M32" s="183"/>
      <c r="O32" s="183" t="s">
        <v>171</v>
      </c>
      <c r="P32" s="183"/>
      <c r="Q32" s="183"/>
      <c r="R32" s="183"/>
      <c r="S32" s="183"/>
      <c r="T32" s="183"/>
      <c r="V32" s="183" t="s">
        <v>171</v>
      </c>
      <c r="W32" s="183"/>
      <c r="X32" s="183"/>
      <c r="Y32" s="183"/>
      <c r="Z32" s="183"/>
      <c r="AA32" s="183"/>
    </row>
    <row r="33" spans="1:27" s="4" customFormat="1" ht="22.5" customHeight="1">
      <c r="A33" s="183" t="s">
        <v>70</v>
      </c>
      <c r="B33" s="184"/>
      <c r="C33" s="184"/>
      <c r="D33" s="184"/>
      <c r="E33" s="184"/>
      <c r="F33" s="184"/>
      <c r="H33" s="183" t="s">
        <v>70</v>
      </c>
      <c r="I33" s="184"/>
      <c r="J33" s="184"/>
      <c r="K33" s="184"/>
      <c r="L33" s="184"/>
      <c r="M33" s="184"/>
      <c r="O33" s="183" t="s">
        <v>70</v>
      </c>
      <c r="P33" s="184"/>
      <c r="Q33" s="184"/>
      <c r="R33" s="184"/>
      <c r="S33" s="184"/>
      <c r="T33" s="184"/>
      <c r="V33" s="183" t="s">
        <v>70</v>
      </c>
      <c r="W33" s="184"/>
      <c r="X33" s="184"/>
      <c r="Y33" s="184"/>
      <c r="Z33" s="184"/>
      <c r="AA33" s="184"/>
    </row>
    <row r="34" spans="1:27" s="4" customFormat="1" ht="18" customHeight="1">
      <c r="A34" s="181" t="s">
        <v>84</v>
      </c>
      <c r="B34" s="183"/>
      <c r="C34" s="183"/>
      <c r="D34" s="183"/>
      <c r="E34" s="183"/>
      <c r="F34" s="183"/>
      <c r="H34" s="181" t="s">
        <v>84</v>
      </c>
      <c r="I34" s="183"/>
      <c r="J34" s="183"/>
      <c r="K34" s="183"/>
      <c r="L34" s="183"/>
      <c r="M34" s="183"/>
      <c r="O34" s="181" t="s">
        <v>84</v>
      </c>
      <c r="P34" s="183"/>
      <c r="Q34" s="183"/>
      <c r="R34" s="183"/>
      <c r="S34" s="183"/>
      <c r="T34" s="183"/>
      <c r="V34" s="181" t="s">
        <v>84</v>
      </c>
      <c r="W34" s="183"/>
      <c r="X34" s="183"/>
      <c r="Y34" s="183"/>
      <c r="Z34" s="183"/>
      <c r="AA34" s="183"/>
    </row>
    <row r="35" spans="1:27" s="4" customFormat="1" ht="24" customHeight="1">
      <c r="A35" s="183" t="s">
        <v>69</v>
      </c>
      <c r="B35" s="183"/>
      <c r="C35" s="183"/>
      <c r="D35" s="183"/>
      <c r="E35" s="183"/>
      <c r="F35" s="183"/>
      <c r="H35" s="183" t="s">
        <v>69</v>
      </c>
      <c r="I35" s="183"/>
      <c r="J35" s="183"/>
      <c r="K35" s="183"/>
      <c r="L35" s="183"/>
      <c r="M35" s="183"/>
      <c r="O35" s="183" t="s">
        <v>69</v>
      </c>
      <c r="P35" s="183"/>
      <c r="Q35" s="183"/>
      <c r="R35" s="183"/>
      <c r="S35" s="183"/>
      <c r="T35" s="183"/>
      <c r="V35" s="183" t="s">
        <v>69</v>
      </c>
      <c r="W35" s="183"/>
      <c r="X35" s="183"/>
      <c r="Y35" s="183"/>
      <c r="Z35" s="183"/>
      <c r="AA35" s="183"/>
    </row>
    <row r="36" spans="1:27" s="4" customFormat="1" ht="22.5" customHeight="1">
      <c r="A36" s="184" t="s">
        <v>70</v>
      </c>
      <c r="B36" s="184"/>
      <c r="C36" s="184"/>
      <c r="D36" s="184"/>
      <c r="E36" s="184"/>
      <c r="F36" s="184"/>
      <c r="H36" s="184" t="s">
        <v>70</v>
      </c>
      <c r="I36" s="184"/>
      <c r="J36" s="184"/>
      <c r="K36" s="184"/>
      <c r="L36" s="184"/>
      <c r="M36" s="184"/>
      <c r="O36" s="184" t="s">
        <v>70</v>
      </c>
      <c r="P36" s="184"/>
      <c r="Q36" s="184"/>
      <c r="R36" s="184"/>
      <c r="S36" s="184"/>
      <c r="T36" s="184"/>
      <c r="V36" s="184" t="s">
        <v>70</v>
      </c>
      <c r="W36" s="184"/>
      <c r="X36" s="184"/>
      <c r="Y36" s="184"/>
      <c r="Z36" s="184"/>
      <c r="AA36" s="184"/>
    </row>
    <row r="37" spans="1:27" s="4" customFormat="1" ht="18" customHeight="1"/>
    <row r="38" spans="1:27" s="4" customFormat="1" ht="20.25" customHeight="1">
      <c r="A38" s="186" t="s">
        <v>162</v>
      </c>
      <c r="H38" s="186" t="s">
        <v>162</v>
      </c>
      <c r="O38" s="186" t="s">
        <v>162</v>
      </c>
      <c r="V38" s="186" t="s">
        <v>162</v>
      </c>
    </row>
    <row r="39" spans="1:27" s="4" customFormat="1" ht="21">
      <c r="A39" s="186" t="s">
        <v>163</v>
      </c>
      <c r="H39" s="186" t="s">
        <v>163</v>
      </c>
      <c r="O39" s="186" t="s">
        <v>163</v>
      </c>
      <c r="V39" s="186" t="s">
        <v>163</v>
      </c>
    </row>
    <row r="40" spans="1:27" s="4" customFormat="1" ht="21"/>
  </sheetData>
  <mergeCells count="16">
    <mergeCell ref="O1:T1"/>
    <mergeCell ref="O2:T2"/>
    <mergeCell ref="O3:T3"/>
    <mergeCell ref="P17:T17"/>
    <mergeCell ref="V1:AA1"/>
    <mergeCell ref="V2:AA2"/>
    <mergeCell ref="V3:AA3"/>
    <mergeCell ref="W17:AA17"/>
    <mergeCell ref="B17:F17"/>
    <mergeCell ref="A1:F1"/>
    <mergeCell ref="A3:F3"/>
    <mergeCell ref="A2:F2"/>
    <mergeCell ref="H1:M1"/>
    <mergeCell ref="H2:M2"/>
    <mergeCell ref="H3:M3"/>
    <mergeCell ref="I17:M17"/>
  </mergeCells>
  <phoneticPr fontId="4" type="noConversion"/>
  <printOptions horizontalCentered="1"/>
  <pageMargins left="0.15748031496062992" right="0.15748031496062992" top="0.31496062992125984" bottom="0.19685039370078741" header="0.15748031496062992" footer="0.1574803149606299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E46"/>
  <sheetViews>
    <sheetView topLeftCell="AA1" workbookViewId="0">
      <selection activeCell="AI41" sqref="AI41"/>
    </sheetView>
  </sheetViews>
  <sheetFormatPr defaultRowHeight="17.100000000000001" customHeight="1"/>
  <cols>
    <col min="1" max="1" width="50.7109375" style="255" customWidth="1"/>
    <col min="2" max="2" width="17.85546875" style="255" customWidth="1"/>
    <col min="3" max="3" width="17.85546875" style="256" customWidth="1"/>
    <col min="4" max="4" width="2.140625" style="255" customWidth="1"/>
    <col min="5" max="5" width="50.7109375" style="255" customWidth="1"/>
    <col min="6" max="7" width="16.140625" style="255" customWidth="1"/>
    <col min="8" max="8" width="2.7109375" style="255" customWidth="1"/>
    <col min="9" max="9" width="50.7109375" style="255" customWidth="1"/>
    <col min="10" max="11" width="16.28515625" style="255" customWidth="1"/>
    <col min="12" max="12" width="3.140625" style="255" customWidth="1"/>
    <col min="13" max="13" width="50.7109375" style="255" customWidth="1"/>
    <col min="14" max="15" width="16.140625" style="255" customWidth="1"/>
    <col min="16" max="16" width="3.140625" style="255" customWidth="1"/>
    <col min="17" max="17" width="50.7109375" style="255" customWidth="1"/>
    <col min="18" max="19" width="16.42578125" style="255" customWidth="1"/>
    <col min="20" max="20" width="2.7109375" style="255" customWidth="1"/>
    <col min="21" max="21" width="50.7109375" style="255" customWidth="1"/>
    <col min="22" max="23" width="15.7109375" style="255" customWidth="1"/>
    <col min="24" max="24" width="2.85546875" style="255" customWidth="1"/>
    <col min="25" max="25" width="50.7109375" style="255" customWidth="1"/>
    <col min="26" max="27" width="16.28515625" style="255" customWidth="1"/>
    <col min="28" max="28" width="3.28515625" style="255" customWidth="1"/>
    <col min="29" max="29" width="50.7109375" style="300" customWidth="1"/>
    <col min="30" max="31" width="15.7109375" style="300" customWidth="1"/>
    <col min="32" max="16384" width="9.140625" style="255"/>
  </cols>
  <sheetData>
    <row r="1" spans="1:31" s="251" customFormat="1" ht="21" customHeight="1">
      <c r="A1" s="250" t="s">
        <v>177</v>
      </c>
      <c r="D1" s="252"/>
      <c r="E1" s="250" t="s">
        <v>177</v>
      </c>
      <c r="I1" s="250" t="s">
        <v>177</v>
      </c>
      <c r="M1" s="250" t="s">
        <v>177</v>
      </c>
      <c r="Q1" s="250" t="s">
        <v>177</v>
      </c>
      <c r="U1" s="250" t="s">
        <v>177</v>
      </c>
      <c r="Y1" s="250" t="s">
        <v>177</v>
      </c>
      <c r="AC1" s="253" t="s">
        <v>177</v>
      </c>
    </row>
    <row r="2" spans="1:31" s="7" customFormat="1" ht="21" customHeight="1">
      <c r="A2" s="253" t="s">
        <v>200</v>
      </c>
      <c r="B2" s="254"/>
      <c r="C2" s="254"/>
      <c r="E2" s="253" t="s">
        <v>207</v>
      </c>
      <c r="F2" s="254"/>
      <c r="G2" s="254"/>
      <c r="I2" s="323" t="s">
        <v>226</v>
      </c>
      <c r="J2" s="254"/>
      <c r="K2" s="254"/>
      <c r="M2" s="324" t="s">
        <v>231</v>
      </c>
      <c r="N2" s="254"/>
      <c r="O2" s="254"/>
      <c r="Q2" s="324" t="s">
        <v>235</v>
      </c>
      <c r="R2" s="254"/>
      <c r="S2" s="254"/>
      <c r="U2" s="253" t="s">
        <v>260</v>
      </c>
      <c r="V2" s="254"/>
      <c r="W2" s="254"/>
      <c r="Y2" s="324" t="s">
        <v>245</v>
      </c>
      <c r="Z2" s="254"/>
      <c r="AA2" s="254"/>
      <c r="AC2" s="253" t="s">
        <v>242</v>
      </c>
      <c r="AD2" s="254"/>
      <c r="AE2" s="254"/>
    </row>
    <row r="3" spans="1:31" ht="21" customHeight="1">
      <c r="A3" s="301" t="s">
        <v>205</v>
      </c>
      <c r="E3" s="253" t="s">
        <v>224</v>
      </c>
      <c r="G3" s="256"/>
      <c r="I3" s="301" t="s">
        <v>230</v>
      </c>
      <c r="K3" s="256"/>
      <c r="M3" s="324" t="s">
        <v>234</v>
      </c>
      <c r="O3" s="256"/>
      <c r="Q3" s="324" t="s">
        <v>237</v>
      </c>
      <c r="S3" s="256"/>
      <c r="U3" s="253" t="s">
        <v>261</v>
      </c>
      <c r="W3" s="256"/>
      <c r="Y3" s="324" t="s">
        <v>246</v>
      </c>
      <c r="AA3" s="256"/>
      <c r="AC3" s="367" t="s">
        <v>262</v>
      </c>
      <c r="AD3" s="255"/>
      <c r="AE3" s="256"/>
    </row>
    <row r="4" spans="1:31" ht="17.100000000000001" customHeight="1">
      <c r="A4" s="257"/>
      <c r="B4" s="257" t="s">
        <v>7</v>
      </c>
      <c r="C4" s="258" t="s">
        <v>8</v>
      </c>
      <c r="E4" s="257"/>
      <c r="F4" s="257" t="s">
        <v>7</v>
      </c>
      <c r="G4" s="258" t="s">
        <v>8</v>
      </c>
      <c r="I4" s="257"/>
      <c r="J4" s="257" t="s">
        <v>7</v>
      </c>
      <c r="K4" s="258" t="s">
        <v>8</v>
      </c>
      <c r="M4" s="257"/>
      <c r="N4" s="257" t="s">
        <v>7</v>
      </c>
      <c r="O4" s="258" t="s">
        <v>8</v>
      </c>
      <c r="Q4" s="257"/>
      <c r="R4" s="257" t="s">
        <v>7</v>
      </c>
      <c r="S4" s="258" t="s">
        <v>8</v>
      </c>
      <c r="U4" s="257"/>
      <c r="V4" s="257" t="s">
        <v>7</v>
      </c>
      <c r="W4" s="258" t="s">
        <v>8</v>
      </c>
      <c r="Y4" s="257"/>
      <c r="Z4" s="257" t="s">
        <v>7</v>
      </c>
      <c r="AA4" s="258" t="s">
        <v>8</v>
      </c>
      <c r="AC4" s="259"/>
      <c r="AD4" s="259" t="s">
        <v>7</v>
      </c>
      <c r="AE4" s="260" t="s">
        <v>8</v>
      </c>
    </row>
    <row r="5" spans="1:31" s="263" customFormat="1" ht="17.100000000000001" customHeight="1">
      <c r="A5" s="5" t="s">
        <v>9</v>
      </c>
      <c r="B5" s="261"/>
      <c r="C5" s="262"/>
      <c r="E5" s="5" t="s">
        <v>9</v>
      </c>
      <c r="F5" s="261"/>
      <c r="G5" s="262"/>
      <c r="I5" s="5" t="s">
        <v>9</v>
      </c>
      <c r="J5" s="261"/>
      <c r="K5" s="262"/>
      <c r="M5" s="5" t="s">
        <v>9</v>
      </c>
      <c r="N5" s="261"/>
      <c r="O5" s="262"/>
      <c r="Q5" s="5" t="s">
        <v>9</v>
      </c>
      <c r="R5" s="261"/>
      <c r="S5" s="262"/>
      <c r="U5" s="5" t="s">
        <v>9</v>
      </c>
      <c r="V5" s="261"/>
      <c r="W5" s="262"/>
      <c r="Y5" s="5" t="s">
        <v>9</v>
      </c>
      <c r="Z5" s="261"/>
      <c r="AA5" s="262"/>
      <c r="AC5" s="264" t="s">
        <v>9</v>
      </c>
      <c r="AD5" s="265"/>
      <c r="AE5" s="266"/>
    </row>
    <row r="6" spans="1:31" ht="17.100000000000001" customHeight="1">
      <c r="A6" s="6" t="s">
        <v>10</v>
      </c>
      <c r="B6" s="267">
        <v>2</v>
      </c>
      <c r="C6" s="268">
        <f>+B6/B8*100</f>
        <v>6.25</v>
      </c>
      <c r="E6" s="6" t="s">
        <v>10</v>
      </c>
      <c r="F6" s="267">
        <v>2</v>
      </c>
      <c r="G6" s="268">
        <f>+F6/F8*100</f>
        <v>28.571428571428569</v>
      </c>
      <c r="I6" s="6" t="s">
        <v>10</v>
      </c>
      <c r="J6" s="267">
        <v>1</v>
      </c>
      <c r="K6" s="268">
        <f>+J6/J8*100</f>
        <v>25</v>
      </c>
      <c r="M6" s="6" t="s">
        <v>10</v>
      </c>
      <c r="N6" s="267">
        <v>0</v>
      </c>
      <c r="O6" s="268">
        <f>+N6/N8*100</f>
        <v>0</v>
      </c>
      <c r="Q6" s="6" t="s">
        <v>10</v>
      </c>
      <c r="R6" s="267">
        <v>8</v>
      </c>
      <c r="S6" s="268">
        <f>+R6/R8*100</f>
        <v>42.105263157894733</v>
      </c>
      <c r="U6" s="6" t="s">
        <v>10</v>
      </c>
      <c r="V6" s="267">
        <v>13</v>
      </c>
      <c r="W6" s="268">
        <f>+V6/V8*100</f>
        <v>36.111111111111107</v>
      </c>
      <c r="Y6" s="6" t="s">
        <v>10</v>
      </c>
      <c r="Z6" s="267">
        <v>3</v>
      </c>
      <c r="AA6" s="268">
        <f>+Z6/Z8*100</f>
        <v>13.636363636363635</v>
      </c>
      <c r="AC6" s="269" t="s">
        <v>10</v>
      </c>
      <c r="AD6" s="270">
        <f>+B6+F6+J6+N6+R6+V6+Z6</f>
        <v>29</v>
      </c>
      <c r="AE6" s="271">
        <f>+AD6/AD8*100</f>
        <v>22.30769230769231</v>
      </c>
    </row>
    <row r="7" spans="1:31" ht="17.100000000000001" customHeight="1">
      <c r="A7" s="6" t="s">
        <v>11</v>
      </c>
      <c r="B7" s="272">
        <v>30</v>
      </c>
      <c r="C7" s="268">
        <f>+B7/B8*100</f>
        <v>93.75</v>
      </c>
      <c r="E7" s="6" t="s">
        <v>11</v>
      </c>
      <c r="F7" s="272">
        <v>5</v>
      </c>
      <c r="G7" s="268">
        <f>+F7/F8*100</f>
        <v>71.428571428571431</v>
      </c>
      <c r="I7" s="6" t="s">
        <v>11</v>
      </c>
      <c r="J7" s="272">
        <v>3</v>
      </c>
      <c r="K7" s="268">
        <f>+J7/J8*100</f>
        <v>75</v>
      </c>
      <c r="M7" s="6" t="s">
        <v>11</v>
      </c>
      <c r="N7" s="272">
        <v>10</v>
      </c>
      <c r="O7" s="268">
        <f>+N7/N8*100</f>
        <v>100</v>
      </c>
      <c r="Q7" s="6" t="s">
        <v>11</v>
      </c>
      <c r="R7" s="272">
        <v>11</v>
      </c>
      <c r="S7" s="268">
        <f>+R7/R8*100</f>
        <v>57.894736842105267</v>
      </c>
      <c r="U7" s="6" t="s">
        <v>11</v>
      </c>
      <c r="V7" s="272">
        <v>23</v>
      </c>
      <c r="W7" s="268">
        <f>+V7/V8*100</f>
        <v>63.888888888888886</v>
      </c>
      <c r="Y7" s="6" t="s">
        <v>11</v>
      </c>
      <c r="Z7" s="272">
        <v>19</v>
      </c>
      <c r="AA7" s="268">
        <f>+Z7/Z8*100</f>
        <v>86.36363636363636</v>
      </c>
      <c r="AC7" s="269" t="s">
        <v>11</v>
      </c>
      <c r="AD7" s="270">
        <f>+B7+F7+J7+N7+R7+V7+Z7</f>
        <v>101</v>
      </c>
      <c r="AE7" s="271">
        <f>+AD7/AD8*100</f>
        <v>77.692307692307693</v>
      </c>
    </row>
    <row r="8" spans="1:31" s="276" customFormat="1" ht="17.100000000000001" customHeight="1" thickBot="1">
      <c r="A8" s="273" t="s">
        <v>2</v>
      </c>
      <c r="B8" s="274">
        <f>SUM(B6:B7)</f>
        <v>32</v>
      </c>
      <c r="C8" s="275">
        <f>SUM(C6:C7)</f>
        <v>100</v>
      </c>
      <c r="E8" s="273" t="s">
        <v>2</v>
      </c>
      <c r="F8" s="274">
        <f>SUM(F6:F7)</f>
        <v>7</v>
      </c>
      <c r="G8" s="275">
        <f>SUM(G6:G7)</f>
        <v>100</v>
      </c>
      <c r="I8" s="273" t="s">
        <v>2</v>
      </c>
      <c r="J8" s="274">
        <f>SUM(J6:J7)</f>
        <v>4</v>
      </c>
      <c r="K8" s="275">
        <f>SUM(K6:K7)</f>
        <v>100</v>
      </c>
      <c r="M8" s="273" t="s">
        <v>2</v>
      </c>
      <c r="N8" s="274">
        <f>SUM(N6:N7)</f>
        <v>10</v>
      </c>
      <c r="O8" s="275">
        <f>SUM(O6:O7)</f>
        <v>100</v>
      </c>
      <c r="Q8" s="273" t="s">
        <v>2</v>
      </c>
      <c r="R8" s="274">
        <f>SUM(R6:R7)</f>
        <v>19</v>
      </c>
      <c r="S8" s="275">
        <f>SUM(S6:S7)</f>
        <v>100</v>
      </c>
      <c r="U8" s="273" t="s">
        <v>2</v>
      </c>
      <c r="V8" s="274">
        <f>SUM(V6:V7)</f>
        <v>36</v>
      </c>
      <c r="W8" s="275">
        <f>SUM(W6:W7)</f>
        <v>100</v>
      </c>
      <c r="Y8" s="273" t="s">
        <v>2</v>
      </c>
      <c r="Z8" s="274">
        <f>SUM(Z6:Z7)</f>
        <v>22</v>
      </c>
      <c r="AA8" s="275">
        <f>SUM(AA6:AA7)</f>
        <v>100</v>
      </c>
      <c r="AC8" s="277" t="s">
        <v>2</v>
      </c>
      <c r="AD8" s="278">
        <f>SUM(AD6:AD7)</f>
        <v>130</v>
      </c>
      <c r="AE8" s="279">
        <f>SUM(AE6:AE7)</f>
        <v>100</v>
      </c>
    </row>
    <row r="9" spans="1:31" ht="17.100000000000001" customHeight="1" thickTop="1">
      <c r="A9" s="280" t="s">
        <v>12</v>
      </c>
      <c r="B9" s="281"/>
      <c r="C9" s="282"/>
      <c r="E9" s="280" t="s">
        <v>12</v>
      </c>
      <c r="F9" s="281"/>
      <c r="G9" s="282"/>
      <c r="I9" s="280" t="s">
        <v>12</v>
      </c>
      <c r="J9" s="281"/>
      <c r="K9" s="282"/>
      <c r="M9" s="280" t="s">
        <v>12</v>
      </c>
      <c r="N9" s="281"/>
      <c r="O9" s="282"/>
      <c r="Q9" s="280" t="s">
        <v>12</v>
      </c>
      <c r="R9" s="281"/>
      <c r="S9" s="282"/>
      <c r="U9" s="280" t="s">
        <v>12</v>
      </c>
      <c r="V9" s="281"/>
      <c r="W9" s="282"/>
      <c r="Y9" s="280" t="s">
        <v>12</v>
      </c>
      <c r="Z9" s="281"/>
      <c r="AA9" s="282"/>
      <c r="AC9" s="283" t="s">
        <v>12</v>
      </c>
      <c r="AD9" s="270"/>
      <c r="AE9" s="284"/>
    </row>
    <row r="10" spans="1:31" ht="17.100000000000001" customHeight="1">
      <c r="A10" s="6" t="s">
        <v>13</v>
      </c>
      <c r="B10" s="267">
        <v>7</v>
      </c>
      <c r="C10" s="268">
        <f>+B10/B15*100</f>
        <v>21.875</v>
      </c>
      <c r="E10" s="6" t="s">
        <v>13</v>
      </c>
      <c r="F10" s="267">
        <v>1</v>
      </c>
      <c r="G10" s="268">
        <f>+F10/F15*100</f>
        <v>14.285714285714285</v>
      </c>
      <c r="I10" s="6" t="s">
        <v>13</v>
      </c>
      <c r="J10" s="267">
        <v>0</v>
      </c>
      <c r="K10" s="268">
        <f>+J10/J15*100</f>
        <v>0</v>
      </c>
      <c r="M10" s="6" t="s">
        <v>13</v>
      </c>
      <c r="N10" s="267">
        <v>1</v>
      </c>
      <c r="O10" s="268">
        <f>+N10/N15*100</f>
        <v>10</v>
      </c>
      <c r="Q10" s="6" t="s">
        <v>13</v>
      </c>
      <c r="R10" s="267">
        <v>0</v>
      </c>
      <c r="S10" s="268">
        <f>+R10/R15*100</f>
        <v>0</v>
      </c>
      <c r="U10" s="6" t="s">
        <v>13</v>
      </c>
      <c r="V10" s="267">
        <v>0</v>
      </c>
      <c r="W10" s="268">
        <f>+V10/V15*100</f>
        <v>0</v>
      </c>
      <c r="Y10" s="6" t="s">
        <v>13</v>
      </c>
      <c r="Z10" s="267">
        <v>5</v>
      </c>
      <c r="AA10" s="268">
        <f>+Z10/Z15*100</f>
        <v>22.727272727272727</v>
      </c>
      <c r="AC10" s="269" t="s">
        <v>13</v>
      </c>
      <c r="AD10" s="270">
        <f t="shared" ref="AD10:AD14" si="0">+B10+F10+J10+N10+R10+V10+Z10</f>
        <v>14</v>
      </c>
      <c r="AE10" s="271">
        <f>+AD10/AD15*100</f>
        <v>10.76923076923077</v>
      </c>
    </row>
    <row r="11" spans="1:31" ht="17.100000000000001" customHeight="1">
      <c r="A11" s="6" t="s">
        <v>14</v>
      </c>
      <c r="B11" s="267">
        <v>18</v>
      </c>
      <c r="C11" s="268">
        <f>+B11/B15*100</f>
        <v>56.25</v>
      </c>
      <c r="E11" s="6" t="s">
        <v>14</v>
      </c>
      <c r="F11" s="267">
        <v>3</v>
      </c>
      <c r="G11" s="268">
        <f>+F11/F15*100</f>
        <v>42.857142857142854</v>
      </c>
      <c r="I11" s="6" t="s">
        <v>14</v>
      </c>
      <c r="J11" s="267">
        <v>3</v>
      </c>
      <c r="K11" s="268">
        <f>+J11/J15*100</f>
        <v>75</v>
      </c>
      <c r="M11" s="6" t="s">
        <v>14</v>
      </c>
      <c r="N11" s="267">
        <v>6</v>
      </c>
      <c r="O11" s="268">
        <f>+N11/N15*100</f>
        <v>60</v>
      </c>
      <c r="Q11" s="6" t="s">
        <v>14</v>
      </c>
      <c r="R11" s="267">
        <v>5</v>
      </c>
      <c r="S11" s="268">
        <f>+R11/R15*100</f>
        <v>26.315789473684209</v>
      </c>
      <c r="U11" s="6" t="s">
        <v>14</v>
      </c>
      <c r="V11" s="267">
        <v>3</v>
      </c>
      <c r="W11" s="268">
        <f>+V11/V15*100</f>
        <v>8.3333333333333321</v>
      </c>
      <c r="Y11" s="6" t="s">
        <v>14</v>
      </c>
      <c r="Z11" s="267">
        <v>8</v>
      </c>
      <c r="AA11" s="268">
        <f>+Z11/Z15*100</f>
        <v>36.363636363636367</v>
      </c>
      <c r="AC11" s="269" t="s">
        <v>14</v>
      </c>
      <c r="AD11" s="270">
        <f t="shared" si="0"/>
        <v>46</v>
      </c>
      <c r="AE11" s="271">
        <f>+AD11/AD15*100</f>
        <v>35.384615384615387</v>
      </c>
    </row>
    <row r="12" spans="1:31" ht="17.100000000000001" customHeight="1">
      <c r="A12" s="6" t="s">
        <v>15</v>
      </c>
      <c r="B12" s="267">
        <v>5</v>
      </c>
      <c r="C12" s="268">
        <f>+B12/B15*100</f>
        <v>15.625</v>
      </c>
      <c r="E12" s="6" t="s">
        <v>15</v>
      </c>
      <c r="F12" s="267">
        <v>1</v>
      </c>
      <c r="G12" s="268">
        <f>+F12/F15*100</f>
        <v>14.285714285714285</v>
      </c>
      <c r="I12" s="6" t="s">
        <v>15</v>
      </c>
      <c r="J12" s="267">
        <v>1</v>
      </c>
      <c r="K12" s="268">
        <f>+J12/J15*100</f>
        <v>25</v>
      </c>
      <c r="M12" s="6" t="s">
        <v>15</v>
      </c>
      <c r="N12" s="267">
        <v>2</v>
      </c>
      <c r="O12" s="268">
        <f>+N12/N15*100</f>
        <v>20</v>
      </c>
      <c r="Q12" s="6" t="s">
        <v>15</v>
      </c>
      <c r="R12" s="267">
        <v>5</v>
      </c>
      <c r="S12" s="268">
        <f>+R12/R15*100</f>
        <v>26.315789473684209</v>
      </c>
      <c r="U12" s="6" t="s">
        <v>15</v>
      </c>
      <c r="V12" s="267">
        <v>22</v>
      </c>
      <c r="W12" s="268">
        <f>+V12/V15*100</f>
        <v>61.111111111111114</v>
      </c>
      <c r="Y12" s="6" t="s">
        <v>15</v>
      </c>
      <c r="Z12" s="267">
        <v>8</v>
      </c>
      <c r="AA12" s="268">
        <f>+Z12/Z15*100</f>
        <v>36.363636363636367</v>
      </c>
      <c r="AC12" s="269" t="s">
        <v>15</v>
      </c>
      <c r="AD12" s="270">
        <f t="shared" si="0"/>
        <v>44</v>
      </c>
      <c r="AE12" s="271">
        <f>+AD12/AD15*100</f>
        <v>33.846153846153847</v>
      </c>
    </row>
    <row r="13" spans="1:31" ht="17.100000000000001" customHeight="1">
      <c r="A13" s="6" t="s">
        <v>50</v>
      </c>
      <c r="B13" s="267">
        <v>2</v>
      </c>
      <c r="C13" s="268">
        <f>B13*100/B15</f>
        <v>6.25</v>
      </c>
      <c r="E13" s="6" t="s">
        <v>50</v>
      </c>
      <c r="F13" s="267">
        <v>2</v>
      </c>
      <c r="G13" s="268">
        <f>F13*100/F15</f>
        <v>28.571428571428573</v>
      </c>
      <c r="I13" s="6" t="s">
        <v>50</v>
      </c>
      <c r="J13" s="267">
        <v>0</v>
      </c>
      <c r="K13" s="268">
        <f>J13*100/J15</f>
        <v>0</v>
      </c>
      <c r="M13" s="6" t="s">
        <v>50</v>
      </c>
      <c r="N13" s="267">
        <v>1</v>
      </c>
      <c r="O13" s="268">
        <f>N13*100/N15</f>
        <v>10</v>
      </c>
      <c r="Q13" s="6" t="s">
        <v>50</v>
      </c>
      <c r="R13" s="267">
        <v>8</v>
      </c>
      <c r="S13" s="268">
        <f>R13*100/R15</f>
        <v>42.10526315789474</v>
      </c>
      <c r="U13" s="6" t="s">
        <v>50</v>
      </c>
      <c r="V13" s="267">
        <v>11</v>
      </c>
      <c r="W13" s="268">
        <f>V13*100/V15</f>
        <v>30.555555555555557</v>
      </c>
      <c r="Y13" s="6" t="s">
        <v>50</v>
      </c>
      <c r="Z13" s="267">
        <v>1</v>
      </c>
      <c r="AA13" s="268">
        <f>Z13*100/Z15</f>
        <v>4.5454545454545459</v>
      </c>
      <c r="AC13" s="269" t="s">
        <v>50</v>
      </c>
      <c r="AD13" s="270">
        <f t="shared" si="0"/>
        <v>25</v>
      </c>
      <c r="AE13" s="271">
        <f>AD13*100/AD15</f>
        <v>19.23076923076923</v>
      </c>
    </row>
    <row r="14" spans="1:31" ht="17.100000000000001" customHeight="1">
      <c r="A14" s="6" t="s">
        <v>51</v>
      </c>
      <c r="B14" s="272">
        <v>0</v>
      </c>
      <c r="C14" s="268">
        <f>+B14/B15*100</f>
        <v>0</v>
      </c>
      <c r="E14" s="6" t="s">
        <v>51</v>
      </c>
      <c r="F14" s="272">
        <v>0</v>
      </c>
      <c r="G14" s="268">
        <f>+F14/F15*100</f>
        <v>0</v>
      </c>
      <c r="I14" s="6" t="s">
        <v>51</v>
      </c>
      <c r="J14" s="272">
        <v>0</v>
      </c>
      <c r="K14" s="268">
        <f>+J14/J15*100</f>
        <v>0</v>
      </c>
      <c r="M14" s="6" t="s">
        <v>51</v>
      </c>
      <c r="N14" s="272">
        <v>0</v>
      </c>
      <c r="O14" s="268">
        <f>+N14/N15*100</f>
        <v>0</v>
      </c>
      <c r="Q14" s="6" t="s">
        <v>51</v>
      </c>
      <c r="R14" s="272">
        <v>1</v>
      </c>
      <c r="S14" s="268">
        <f>+R14/R15*100</f>
        <v>5.2631578947368416</v>
      </c>
      <c r="U14" s="6" t="s">
        <v>51</v>
      </c>
      <c r="V14" s="272">
        <v>0</v>
      </c>
      <c r="W14" s="268">
        <f>+V14/V15*100</f>
        <v>0</v>
      </c>
      <c r="Y14" s="6" t="s">
        <v>51</v>
      </c>
      <c r="Z14" s="272">
        <v>0</v>
      </c>
      <c r="AA14" s="268">
        <f>+Z14/Z15*100</f>
        <v>0</v>
      </c>
      <c r="AC14" s="269" t="s">
        <v>51</v>
      </c>
      <c r="AD14" s="270">
        <f t="shared" si="0"/>
        <v>1</v>
      </c>
      <c r="AE14" s="271">
        <f>+AD14/AD15*100</f>
        <v>0.76923076923076927</v>
      </c>
    </row>
    <row r="15" spans="1:31" s="276" customFormat="1" ht="17.100000000000001" customHeight="1" thickBot="1">
      <c r="A15" s="273" t="s">
        <v>2</v>
      </c>
      <c r="B15" s="274">
        <f>SUM(B10:B14)</f>
        <v>32</v>
      </c>
      <c r="C15" s="275">
        <f>SUM(C10:C14)</f>
        <v>100</v>
      </c>
      <c r="E15" s="273" t="s">
        <v>2</v>
      </c>
      <c r="F15" s="274">
        <f>SUM(F10:F14)</f>
        <v>7</v>
      </c>
      <c r="G15" s="275">
        <f>SUM(G10:G14)</f>
        <v>99.999999999999986</v>
      </c>
      <c r="I15" s="273" t="s">
        <v>2</v>
      </c>
      <c r="J15" s="274">
        <f>SUM(J10:J14)</f>
        <v>4</v>
      </c>
      <c r="K15" s="275">
        <f>SUM(K10:K14)</f>
        <v>100</v>
      </c>
      <c r="M15" s="273" t="s">
        <v>2</v>
      </c>
      <c r="N15" s="274">
        <f>SUM(N10:N14)</f>
        <v>10</v>
      </c>
      <c r="O15" s="275">
        <f>SUM(O10:O14)</f>
        <v>100</v>
      </c>
      <c r="Q15" s="273" t="s">
        <v>2</v>
      </c>
      <c r="R15" s="274">
        <f>SUM(R10:R14)</f>
        <v>19</v>
      </c>
      <c r="S15" s="275">
        <f>SUM(S10:S14)</f>
        <v>99.999999999999986</v>
      </c>
      <c r="U15" s="273" t="s">
        <v>2</v>
      </c>
      <c r="V15" s="274">
        <f>SUM(V10:V14)</f>
        <v>36</v>
      </c>
      <c r="W15" s="275">
        <f>SUM(W10:W14)</f>
        <v>100</v>
      </c>
      <c r="Y15" s="273" t="s">
        <v>2</v>
      </c>
      <c r="Z15" s="274">
        <f>SUM(Z10:Z14)</f>
        <v>22</v>
      </c>
      <c r="AA15" s="275">
        <f>SUM(AA10:AA14)</f>
        <v>100.00000000000001</v>
      </c>
      <c r="AC15" s="277" t="s">
        <v>2</v>
      </c>
      <c r="AD15" s="278">
        <f>SUM(AD10:AD14)</f>
        <v>130</v>
      </c>
      <c r="AE15" s="279">
        <f>SUM(AE10:AE14)</f>
        <v>100</v>
      </c>
    </row>
    <row r="16" spans="1:31" s="263" customFormat="1" ht="17.100000000000001" customHeight="1" thickTop="1">
      <c r="A16" s="280" t="s">
        <v>16</v>
      </c>
      <c r="B16" s="285"/>
      <c r="C16" s="286"/>
      <c r="E16" s="280" t="s">
        <v>16</v>
      </c>
      <c r="F16" s="285"/>
      <c r="G16" s="286"/>
      <c r="I16" s="280" t="s">
        <v>16</v>
      </c>
      <c r="J16" s="285"/>
      <c r="K16" s="286"/>
      <c r="M16" s="280" t="s">
        <v>16</v>
      </c>
      <c r="N16" s="285"/>
      <c r="O16" s="286"/>
      <c r="Q16" s="280" t="s">
        <v>16</v>
      </c>
      <c r="R16" s="285"/>
      <c r="S16" s="286"/>
      <c r="U16" s="280" t="s">
        <v>16</v>
      </c>
      <c r="V16" s="285"/>
      <c r="W16" s="286"/>
      <c r="Y16" s="280" t="s">
        <v>16</v>
      </c>
      <c r="Z16" s="285"/>
      <c r="AA16" s="286"/>
      <c r="AC16" s="283" t="s">
        <v>16</v>
      </c>
      <c r="AD16" s="287"/>
      <c r="AE16" s="288"/>
    </row>
    <row r="17" spans="1:31" ht="17.100000000000001" customHeight="1">
      <c r="A17" s="6" t="s">
        <v>17</v>
      </c>
      <c r="B17" s="267">
        <v>0</v>
      </c>
      <c r="C17" s="268">
        <f>+B17/B23*100</f>
        <v>0</v>
      </c>
      <c r="E17" s="6" t="s">
        <v>17</v>
      </c>
      <c r="F17" s="267">
        <v>0</v>
      </c>
      <c r="G17" s="268">
        <f>+F17/F23*100</f>
        <v>0</v>
      </c>
      <c r="I17" s="6" t="s">
        <v>17</v>
      </c>
      <c r="J17" s="267">
        <v>0</v>
      </c>
      <c r="K17" s="268">
        <f>+J17/J23*100</f>
        <v>0</v>
      </c>
      <c r="M17" s="6" t="s">
        <v>17</v>
      </c>
      <c r="N17" s="267">
        <v>0</v>
      </c>
      <c r="O17" s="268">
        <f>+N17/N23*100</f>
        <v>0</v>
      </c>
      <c r="Q17" s="6" t="s">
        <v>17</v>
      </c>
      <c r="R17" s="267">
        <v>3</v>
      </c>
      <c r="S17" s="268">
        <f>+R17/R23*100</f>
        <v>15.789473684210526</v>
      </c>
      <c r="U17" s="6" t="s">
        <v>17</v>
      </c>
      <c r="V17" s="267">
        <v>0</v>
      </c>
      <c r="W17" s="268">
        <f>+V17/V23*100</f>
        <v>0</v>
      </c>
      <c r="Y17" s="6" t="s">
        <v>17</v>
      </c>
      <c r="Z17" s="267">
        <v>0</v>
      </c>
      <c r="AA17" s="268">
        <f>+Z17/Z23*100</f>
        <v>0</v>
      </c>
      <c r="AC17" s="269" t="s">
        <v>17</v>
      </c>
      <c r="AD17" s="270">
        <f t="shared" ref="AD17:AD22" si="1">+B17+F17+J17+N17+R17+V17+Z17</f>
        <v>3</v>
      </c>
      <c r="AE17" s="271">
        <f>+AD17/AD23*100</f>
        <v>2.3076923076923079</v>
      </c>
    </row>
    <row r="18" spans="1:31" ht="17.100000000000001" customHeight="1">
      <c r="A18" s="6" t="s">
        <v>18</v>
      </c>
      <c r="B18" s="267">
        <v>1</v>
      </c>
      <c r="C18" s="268">
        <f>+B18/B23*100</f>
        <v>3.125</v>
      </c>
      <c r="E18" s="6" t="s">
        <v>18</v>
      </c>
      <c r="F18" s="267">
        <v>0</v>
      </c>
      <c r="G18" s="268">
        <f>+F18/F23*100</f>
        <v>0</v>
      </c>
      <c r="I18" s="6" t="s">
        <v>18</v>
      </c>
      <c r="J18" s="267">
        <v>0</v>
      </c>
      <c r="K18" s="268">
        <f>+J18/J23*100</f>
        <v>0</v>
      </c>
      <c r="M18" s="6" t="s">
        <v>18</v>
      </c>
      <c r="N18" s="267">
        <v>0</v>
      </c>
      <c r="O18" s="268">
        <f>+N18/N23*100</f>
        <v>0</v>
      </c>
      <c r="Q18" s="6" t="s">
        <v>18</v>
      </c>
      <c r="R18" s="267">
        <v>1</v>
      </c>
      <c r="S18" s="268">
        <f>+R18/R23*100</f>
        <v>5.2631578947368416</v>
      </c>
      <c r="U18" s="6" t="s">
        <v>18</v>
      </c>
      <c r="V18" s="267">
        <v>1</v>
      </c>
      <c r="W18" s="268">
        <f>+V18/V23*100</f>
        <v>2.7777777777777777</v>
      </c>
      <c r="Y18" s="6" t="s">
        <v>18</v>
      </c>
      <c r="Z18" s="267">
        <v>2</v>
      </c>
      <c r="AA18" s="268">
        <f>+Z18/Z23*100</f>
        <v>9.0909090909090917</v>
      </c>
      <c r="AC18" s="269" t="s">
        <v>18</v>
      </c>
      <c r="AD18" s="270">
        <f t="shared" si="1"/>
        <v>5</v>
      </c>
      <c r="AE18" s="271">
        <f>+AD18/AD23*100</f>
        <v>3.8461538461538463</v>
      </c>
    </row>
    <row r="19" spans="1:31" ht="17.100000000000001" customHeight="1">
      <c r="A19" s="6" t="s">
        <v>53</v>
      </c>
      <c r="B19" s="267">
        <v>5</v>
      </c>
      <c r="C19" s="268">
        <f>+B19/B23*100</f>
        <v>15.625</v>
      </c>
      <c r="E19" s="6" t="s">
        <v>53</v>
      </c>
      <c r="F19" s="267">
        <v>1</v>
      </c>
      <c r="G19" s="268">
        <f>+F19/F23*100</f>
        <v>14.285714285714285</v>
      </c>
      <c r="I19" s="6" t="s">
        <v>53</v>
      </c>
      <c r="J19" s="267">
        <v>2</v>
      </c>
      <c r="K19" s="268">
        <f>+J19/J23*100</f>
        <v>50</v>
      </c>
      <c r="M19" s="6" t="s">
        <v>53</v>
      </c>
      <c r="N19" s="267">
        <v>4</v>
      </c>
      <c r="O19" s="268">
        <f>+N19/N23*100</f>
        <v>40</v>
      </c>
      <c r="Q19" s="6" t="s">
        <v>53</v>
      </c>
      <c r="R19" s="267">
        <v>5</v>
      </c>
      <c r="S19" s="268">
        <f>+R19/R23*100</f>
        <v>26.315789473684209</v>
      </c>
      <c r="U19" s="6" t="s">
        <v>53</v>
      </c>
      <c r="V19" s="267">
        <v>3</v>
      </c>
      <c r="W19" s="268">
        <f>+V19/V23*100</f>
        <v>8.3333333333333321</v>
      </c>
      <c r="Y19" s="6" t="s">
        <v>53</v>
      </c>
      <c r="Z19" s="267">
        <v>4</v>
      </c>
      <c r="AA19" s="268">
        <f>+Z19/Z23*100</f>
        <v>18.181818181818183</v>
      </c>
      <c r="AC19" s="269" t="s">
        <v>53</v>
      </c>
      <c r="AD19" s="270">
        <f t="shared" si="1"/>
        <v>24</v>
      </c>
      <c r="AE19" s="271">
        <f>+AD19/AD23*100</f>
        <v>18.461538461538463</v>
      </c>
    </row>
    <row r="20" spans="1:31" ht="17.100000000000001" customHeight="1">
      <c r="A20" s="6" t="s">
        <v>19</v>
      </c>
      <c r="B20" s="267">
        <v>25</v>
      </c>
      <c r="C20" s="268">
        <f>+B20/B23*100</f>
        <v>78.125</v>
      </c>
      <c r="E20" s="6" t="s">
        <v>19</v>
      </c>
      <c r="F20" s="267">
        <v>6</v>
      </c>
      <c r="G20" s="268">
        <f>+F20/F23*100</f>
        <v>85.714285714285708</v>
      </c>
      <c r="I20" s="6" t="s">
        <v>19</v>
      </c>
      <c r="J20" s="267">
        <v>2</v>
      </c>
      <c r="K20" s="268">
        <f>+J20/J23*100</f>
        <v>50</v>
      </c>
      <c r="M20" s="6" t="s">
        <v>19</v>
      </c>
      <c r="N20" s="267">
        <v>6</v>
      </c>
      <c r="O20" s="268">
        <f>+N20/N23*100</f>
        <v>60</v>
      </c>
      <c r="Q20" s="6" t="s">
        <v>19</v>
      </c>
      <c r="R20" s="267">
        <v>10</v>
      </c>
      <c r="S20" s="268">
        <f>+R20/R23*100</f>
        <v>52.631578947368418</v>
      </c>
      <c r="U20" s="6" t="s">
        <v>19</v>
      </c>
      <c r="V20" s="267">
        <v>26</v>
      </c>
      <c r="W20" s="268">
        <f>+V20/V23*100</f>
        <v>72.222222222222214</v>
      </c>
      <c r="Y20" s="6" t="s">
        <v>19</v>
      </c>
      <c r="Z20" s="267">
        <v>16</v>
      </c>
      <c r="AA20" s="268">
        <f>+Z20/Z23*100</f>
        <v>72.727272727272734</v>
      </c>
      <c r="AC20" s="269" t="s">
        <v>19</v>
      </c>
      <c r="AD20" s="270">
        <f t="shared" si="1"/>
        <v>91</v>
      </c>
      <c r="AE20" s="271">
        <f>+AD20/AD23*100</f>
        <v>70</v>
      </c>
    </row>
    <row r="21" spans="1:31" ht="17.100000000000001" customHeight="1">
      <c r="A21" s="6" t="s">
        <v>52</v>
      </c>
      <c r="B21" s="267">
        <v>1</v>
      </c>
      <c r="C21" s="268">
        <f>+B21/B23*100</f>
        <v>3.125</v>
      </c>
      <c r="E21" s="6" t="s">
        <v>52</v>
      </c>
      <c r="F21" s="267">
        <v>0</v>
      </c>
      <c r="G21" s="268">
        <f>+F21/F23*100</f>
        <v>0</v>
      </c>
      <c r="I21" s="6" t="s">
        <v>52</v>
      </c>
      <c r="J21" s="267">
        <v>0</v>
      </c>
      <c r="K21" s="268">
        <f>+J21/J23*100</f>
        <v>0</v>
      </c>
      <c r="M21" s="6" t="s">
        <v>52</v>
      </c>
      <c r="N21" s="267">
        <v>0</v>
      </c>
      <c r="O21" s="268">
        <f>+N21/N23*100</f>
        <v>0</v>
      </c>
      <c r="Q21" s="6" t="s">
        <v>52</v>
      </c>
      <c r="R21" s="267">
        <v>0</v>
      </c>
      <c r="S21" s="268">
        <f>+R21/R23*100</f>
        <v>0</v>
      </c>
      <c r="U21" s="6" t="s">
        <v>52</v>
      </c>
      <c r="V21" s="267">
        <v>5</v>
      </c>
      <c r="W21" s="268">
        <f>+V21/V23*100</f>
        <v>13.888888888888889</v>
      </c>
      <c r="Y21" s="6" t="s">
        <v>52</v>
      </c>
      <c r="Z21" s="267">
        <v>0</v>
      </c>
      <c r="AA21" s="268">
        <f>+Z21/Z23*100</f>
        <v>0</v>
      </c>
      <c r="AC21" s="269" t="s">
        <v>52</v>
      </c>
      <c r="AD21" s="270">
        <f t="shared" si="1"/>
        <v>6</v>
      </c>
      <c r="AE21" s="271">
        <f>+AD21/AD23*100</f>
        <v>4.6153846153846159</v>
      </c>
    </row>
    <row r="22" spans="1:31" ht="17.100000000000001" customHeight="1">
      <c r="A22" s="6" t="s">
        <v>20</v>
      </c>
      <c r="B22" s="272">
        <v>0</v>
      </c>
      <c r="C22" s="268">
        <f>+B22/B23*100</f>
        <v>0</v>
      </c>
      <c r="E22" s="6" t="s">
        <v>20</v>
      </c>
      <c r="F22" s="272">
        <v>0</v>
      </c>
      <c r="G22" s="268">
        <f>+F22/F23*100</f>
        <v>0</v>
      </c>
      <c r="I22" s="6" t="s">
        <v>20</v>
      </c>
      <c r="J22" s="272">
        <v>0</v>
      </c>
      <c r="K22" s="268">
        <f>+J22/J23*100</f>
        <v>0</v>
      </c>
      <c r="M22" s="6" t="s">
        <v>20</v>
      </c>
      <c r="N22" s="272">
        <v>0</v>
      </c>
      <c r="O22" s="268">
        <f>+N22/N23*100</f>
        <v>0</v>
      </c>
      <c r="Q22" s="6" t="s">
        <v>20</v>
      </c>
      <c r="R22" s="272">
        <v>0</v>
      </c>
      <c r="S22" s="268">
        <f>+R22/R23*100</f>
        <v>0</v>
      </c>
      <c r="U22" s="6" t="s">
        <v>20</v>
      </c>
      <c r="V22" s="272">
        <v>1</v>
      </c>
      <c r="W22" s="268">
        <f>+V22/V23*100</f>
        <v>2.7777777777777777</v>
      </c>
      <c r="Y22" s="6" t="s">
        <v>20</v>
      </c>
      <c r="Z22" s="272">
        <v>0</v>
      </c>
      <c r="AA22" s="268">
        <f>+Z22/Z23*100</f>
        <v>0</v>
      </c>
      <c r="AC22" s="269" t="s">
        <v>20</v>
      </c>
      <c r="AD22" s="270">
        <f t="shared" si="1"/>
        <v>1</v>
      </c>
      <c r="AE22" s="271">
        <f>+AD22/AD23*100</f>
        <v>0.76923076923076927</v>
      </c>
    </row>
    <row r="23" spans="1:31" s="276" customFormat="1" ht="17.100000000000001" customHeight="1" thickBot="1">
      <c r="A23" s="273" t="s">
        <v>2</v>
      </c>
      <c r="B23" s="274">
        <f>SUM(B17:B22)</f>
        <v>32</v>
      </c>
      <c r="C23" s="275">
        <f>SUM(C17:C22)</f>
        <v>100</v>
      </c>
      <c r="E23" s="273" t="s">
        <v>2</v>
      </c>
      <c r="F23" s="274">
        <f>SUM(F17:F22)</f>
        <v>7</v>
      </c>
      <c r="G23" s="275">
        <f>SUM(G17:G22)</f>
        <v>100</v>
      </c>
      <c r="I23" s="273" t="s">
        <v>2</v>
      </c>
      <c r="J23" s="274">
        <f>SUM(J17:J22)</f>
        <v>4</v>
      </c>
      <c r="K23" s="275">
        <f>SUM(K17:K22)</f>
        <v>100</v>
      </c>
      <c r="M23" s="273" t="s">
        <v>2</v>
      </c>
      <c r="N23" s="274">
        <f>SUM(N17:N22)</f>
        <v>10</v>
      </c>
      <c r="O23" s="275">
        <f>SUM(O17:O22)</f>
        <v>100</v>
      </c>
      <c r="Q23" s="273" t="s">
        <v>2</v>
      </c>
      <c r="R23" s="274">
        <f>SUM(R17:R22)</f>
        <v>19</v>
      </c>
      <c r="S23" s="275">
        <f>SUM(S17:S22)</f>
        <v>100</v>
      </c>
      <c r="U23" s="273" t="s">
        <v>2</v>
      </c>
      <c r="V23" s="274">
        <f>SUM(V17:V22)</f>
        <v>36</v>
      </c>
      <c r="W23" s="275">
        <f>SUM(W17:W22)</f>
        <v>99.999999999999986</v>
      </c>
      <c r="Y23" s="273" t="s">
        <v>2</v>
      </c>
      <c r="Z23" s="274">
        <f>SUM(Z17:Z22)</f>
        <v>22</v>
      </c>
      <c r="AA23" s="275">
        <f>SUM(AA17:AA22)</f>
        <v>100</v>
      </c>
      <c r="AC23" s="277" t="s">
        <v>2</v>
      </c>
      <c r="AD23" s="278">
        <f>SUM(AD17:AD22)</f>
        <v>130</v>
      </c>
      <c r="AE23" s="279">
        <f>SUM(AE17:AE22)</f>
        <v>100</v>
      </c>
    </row>
    <row r="24" spans="1:31" s="263" customFormat="1" ht="17.100000000000001" customHeight="1" thickTop="1">
      <c r="A24" s="280" t="s">
        <v>21</v>
      </c>
      <c r="B24" s="285"/>
      <c r="C24" s="286"/>
      <c r="E24" s="280" t="s">
        <v>21</v>
      </c>
      <c r="F24" s="285"/>
      <c r="G24" s="286"/>
      <c r="I24" s="280" t="s">
        <v>21</v>
      </c>
      <c r="J24" s="285"/>
      <c r="K24" s="286"/>
      <c r="M24" s="280" t="s">
        <v>21</v>
      </c>
      <c r="N24" s="285"/>
      <c r="O24" s="286"/>
      <c r="Q24" s="280" t="s">
        <v>21</v>
      </c>
      <c r="R24" s="285"/>
      <c r="S24" s="286"/>
      <c r="U24" s="280" t="s">
        <v>21</v>
      </c>
      <c r="V24" s="285"/>
      <c r="W24" s="286"/>
      <c r="Y24" s="280" t="s">
        <v>21</v>
      </c>
      <c r="Z24" s="285"/>
      <c r="AA24" s="286"/>
      <c r="AC24" s="283" t="s">
        <v>21</v>
      </c>
      <c r="AD24" s="287"/>
      <c r="AE24" s="288"/>
    </row>
    <row r="25" spans="1:31" ht="17.100000000000001" customHeight="1">
      <c r="A25" s="6" t="s">
        <v>22</v>
      </c>
      <c r="B25" s="267">
        <v>2</v>
      </c>
      <c r="C25" s="268">
        <f>+B25/B29*100</f>
        <v>6.25</v>
      </c>
      <c r="E25" s="6" t="s">
        <v>22</v>
      </c>
      <c r="F25" s="267">
        <v>0</v>
      </c>
      <c r="G25" s="268">
        <f>+F25/F29*100</f>
        <v>0</v>
      </c>
      <c r="I25" s="6" t="s">
        <v>22</v>
      </c>
      <c r="J25" s="267">
        <v>0</v>
      </c>
      <c r="K25" s="268">
        <f>+J25/J29*100</f>
        <v>0</v>
      </c>
      <c r="M25" s="6" t="s">
        <v>22</v>
      </c>
      <c r="N25" s="267">
        <v>0</v>
      </c>
      <c r="O25" s="268">
        <f>+N25/N29*100</f>
        <v>0</v>
      </c>
      <c r="Q25" s="6" t="s">
        <v>22</v>
      </c>
      <c r="R25" s="267">
        <v>3</v>
      </c>
      <c r="S25" s="268">
        <f>+R25/R29*100</f>
        <v>15.789473684210526</v>
      </c>
      <c r="U25" s="6" t="s">
        <v>22</v>
      </c>
      <c r="V25" s="267">
        <v>1</v>
      </c>
      <c r="W25" s="268">
        <f>+V25/V29*100</f>
        <v>2.7777777777777777</v>
      </c>
      <c r="Y25" s="6" t="s">
        <v>22</v>
      </c>
      <c r="Z25" s="267">
        <v>1</v>
      </c>
      <c r="AA25" s="268">
        <f>+Z25/Z29*100</f>
        <v>4.5454545454545459</v>
      </c>
      <c r="AC25" s="269" t="s">
        <v>22</v>
      </c>
      <c r="AD25" s="270">
        <f t="shared" ref="AD25:AD28" si="2">+B25+F25+J25+N25+R25+V25+Z25</f>
        <v>7</v>
      </c>
      <c r="AE25" s="271">
        <f>+AD25/AD29*100</f>
        <v>5.384615384615385</v>
      </c>
    </row>
    <row r="26" spans="1:31" ht="17.100000000000001" customHeight="1">
      <c r="A26" s="6" t="s">
        <v>23</v>
      </c>
      <c r="B26" s="267">
        <v>0</v>
      </c>
      <c r="C26" s="268">
        <f>+B26/B29*100</f>
        <v>0</v>
      </c>
      <c r="E26" s="6" t="s">
        <v>23</v>
      </c>
      <c r="F26" s="267">
        <v>2</v>
      </c>
      <c r="G26" s="268">
        <f>+F26/F29*100</f>
        <v>28.571428571428569</v>
      </c>
      <c r="I26" s="6" t="s">
        <v>23</v>
      </c>
      <c r="J26" s="267">
        <v>2</v>
      </c>
      <c r="K26" s="268">
        <f>+J26/J29*100</f>
        <v>50</v>
      </c>
      <c r="M26" s="6" t="s">
        <v>23</v>
      </c>
      <c r="N26" s="267">
        <v>2</v>
      </c>
      <c r="O26" s="268">
        <f>+N26/N29*100</f>
        <v>20</v>
      </c>
      <c r="Q26" s="6" t="s">
        <v>23</v>
      </c>
      <c r="R26" s="267">
        <v>5</v>
      </c>
      <c r="S26" s="268">
        <f>+R26/R29*100</f>
        <v>26.315789473684209</v>
      </c>
      <c r="U26" s="6" t="s">
        <v>23</v>
      </c>
      <c r="V26" s="267">
        <v>9</v>
      </c>
      <c r="W26" s="268">
        <f>+V26/V29*100</f>
        <v>25</v>
      </c>
      <c r="Y26" s="6" t="s">
        <v>23</v>
      </c>
      <c r="Z26" s="267">
        <v>3</v>
      </c>
      <c r="AA26" s="268">
        <f>+Z26/Z29*100</f>
        <v>13.636363636363635</v>
      </c>
      <c r="AC26" s="269" t="s">
        <v>23</v>
      </c>
      <c r="AD26" s="270">
        <f t="shared" si="2"/>
        <v>23</v>
      </c>
      <c r="AE26" s="271">
        <f>+AD26/AD29*100</f>
        <v>17.692307692307693</v>
      </c>
    </row>
    <row r="27" spans="1:31" ht="17.100000000000001" customHeight="1">
      <c r="A27" s="6" t="s">
        <v>24</v>
      </c>
      <c r="B27" s="267">
        <v>30</v>
      </c>
      <c r="C27" s="268">
        <f>+B27/B29*100</f>
        <v>93.75</v>
      </c>
      <c r="E27" s="6" t="s">
        <v>24</v>
      </c>
      <c r="F27" s="267">
        <v>5</v>
      </c>
      <c r="G27" s="268">
        <f>+F27/F29*100</f>
        <v>71.428571428571431</v>
      </c>
      <c r="I27" s="6" t="s">
        <v>24</v>
      </c>
      <c r="J27" s="267">
        <v>2</v>
      </c>
      <c r="K27" s="268">
        <f>+J27/J29*100</f>
        <v>50</v>
      </c>
      <c r="M27" s="6" t="s">
        <v>24</v>
      </c>
      <c r="N27" s="267">
        <v>7</v>
      </c>
      <c r="O27" s="268">
        <f>+N27/N29*100</f>
        <v>70</v>
      </c>
      <c r="Q27" s="6" t="s">
        <v>24</v>
      </c>
      <c r="R27" s="267">
        <v>9</v>
      </c>
      <c r="S27" s="268">
        <f>+R27/R29*100</f>
        <v>47.368421052631575</v>
      </c>
      <c r="U27" s="6" t="s">
        <v>24</v>
      </c>
      <c r="V27" s="267">
        <v>24</v>
      </c>
      <c r="W27" s="268">
        <f>+V27/V29*100</f>
        <v>66.666666666666657</v>
      </c>
      <c r="Y27" s="6" t="s">
        <v>24</v>
      </c>
      <c r="Z27" s="267">
        <v>17</v>
      </c>
      <c r="AA27" s="268">
        <f>+Z27/Z29*100</f>
        <v>77.272727272727266</v>
      </c>
      <c r="AC27" s="269" t="s">
        <v>24</v>
      </c>
      <c r="AD27" s="270">
        <f t="shared" si="2"/>
        <v>94</v>
      </c>
      <c r="AE27" s="271">
        <f>+AD27/AD29*100</f>
        <v>72.307692307692307</v>
      </c>
    </row>
    <row r="28" spans="1:31" ht="17.100000000000001" customHeight="1">
      <c r="A28" s="6" t="s">
        <v>25</v>
      </c>
      <c r="B28" s="272">
        <v>0</v>
      </c>
      <c r="C28" s="268">
        <f>+B28/B29*100</f>
        <v>0</v>
      </c>
      <c r="E28" s="6" t="s">
        <v>25</v>
      </c>
      <c r="F28" s="272">
        <v>0</v>
      </c>
      <c r="G28" s="268">
        <f>+F28/F29*100</f>
        <v>0</v>
      </c>
      <c r="I28" s="6" t="s">
        <v>25</v>
      </c>
      <c r="J28" s="272">
        <v>0</v>
      </c>
      <c r="K28" s="268">
        <f>+J28/J29*100</f>
        <v>0</v>
      </c>
      <c r="M28" s="6" t="s">
        <v>25</v>
      </c>
      <c r="N28" s="272">
        <v>1</v>
      </c>
      <c r="O28" s="268">
        <f>+N28/N29*100</f>
        <v>10</v>
      </c>
      <c r="Q28" s="6" t="s">
        <v>25</v>
      </c>
      <c r="R28" s="272">
        <v>2</v>
      </c>
      <c r="S28" s="268">
        <f>+R28/R29*100</f>
        <v>10.526315789473683</v>
      </c>
      <c r="U28" s="6" t="s">
        <v>25</v>
      </c>
      <c r="V28" s="272">
        <v>2</v>
      </c>
      <c r="W28" s="268">
        <f>+V28/V29*100</f>
        <v>5.5555555555555554</v>
      </c>
      <c r="Y28" s="6" t="s">
        <v>25</v>
      </c>
      <c r="Z28" s="272">
        <v>1</v>
      </c>
      <c r="AA28" s="268">
        <f>+Z28/Z29*100</f>
        <v>4.5454545454545459</v>
      </c>
      <c r="AC28" s="269" t="s">
        <v>25</v>
      </c>
      <c r="AD28" s="270">
        <f t="shared" si="2"/>
        <v>6</v>
      </c>
      <c r="AE28" s="271">
        <f>+AD28/AD29*100</f>
        <v>4.6153846153846159</v>
      </c>
    </row>
    <row r="29" spans="1:31" s="276" customFormat="1" ht="17.100000000000001" customHeight="1" thickBot="1">
      <c r="A29" s="273" t="s">
        <v>2</v>
      </c>
      <c r="B29" s="274">
        <f>SUM(B25:B28)</f>
        <v>32</v>
      </c>
      <c r="C29" s="275">
        <f>SUM(C25:C28)</f>
        <v>100</v>
      </c>
      <c r="E29" s="273" t="s">
        <v>2</v>
      </c>
      <c r="F29" s="274">
        <f>SUM(F25:F28)</f>
        <v>7</v>
      </c>
      <c r="G29" s="275">
        <f>SUM(G25:G28)</f>
        <v>100</v>
      </c>
      <c r="I29" s="273" t="s">
        <v>2</v>
      </c>
      <c r="J29" s="274">
        <f>SUM(J25:J28)</f>
        <v>4</v>
      </c>
      <c r="K29" s="275">
        <f>SUM(K25:K28)</f>
        <v>100</v>
      </c>
      <c r="M29" s="273" t="s">
        <v>2</v>
      </c>
      <c r="N29" s="274">
        <f>SUM(N25:N28)</f>
        <v>10</v>
      </c>
      <c r="O29" s="275">
        <f>SUM(O25:O28)</f>
        <v>100</v>
      </c>
      <c r="Q29" s="273" t="s">
        <v>2</v>
      </c>
      <c r="R29" s="274">
        <f>SUM(R25:R28)</f>
        <v>19</v>
      </c>
      <c r="S29" s="275">
        <f>SUM(S25:S28)</f>
        <v>99.999999999999986</v>
      </c>
      <c r="U29" s="273" t="s">
        <v>2</v>
      </c>
      <c r="V29" s="274">
        <f>SUM(V25:V28)</f>
        <v>36</v>
      </c>
      <c r="W29" s="275">
        <f>SUM(W25:W28)</f>
        <v>99.999999999999986</v>
      </c>
      <c r="Y29" s="273" t="s">
        <v>2</v>
      </c>
      <c r="Z29" s="274">
        <f>SUM(Z25:Z28)</f>
        <v>22</v>
      </c>
      <c r="AA29" s="275">
        <f>SUM(AA25:AA28)</f>
        <v>99.999999999999986</v>
      </c>
      <c r="AC29" s="277" t="s">
        <v>2</v>
      </c>
      <c r="AD29" s="278">
        <f>SUM(AD25:AD28)</f>
        <v>130</v>
      </c>
      <c r="AE29" s="279">
        <f>SUM(AE25:AE28)</f>
        <v>100</v>
      </c>
    </row>
    <row r="30" spans="1:31" s="263" customFormat="1" ht="17.100000000000001" customHeight="1" thickTop="1">
      <c r="A30" s="5" t="s">
        <v>26</v>
      </c>
      <c r="B30" s="289"/>
      <c r="C30" s="286"/>
      <c r="E30" s="5" t="s">
        <v>26</v>
      </c>
      <c r="F30" s="289"/>
      <c r="G30" s="286"/>
      <c r="I30" s="5" t="s">
        <v>26</v>
      </c>
      <c r="J30" s="289"/>
      <c r="K30" s="286"/>
      <c r="M30" s="5" t="s">
        <v>26</v>
      </c>
      <c r="N30" s="289"/>
      <c r="O30" s="286"/>
      <c r="Q30" s="5" t="s">
        <v>26</v>
      </c>
      <c r="R30" s="289"/>
      <c r="S30" s="286"/>
      <c r="U30" s="5" t="s">
        <v>26</v>
      </c>
      <c r="V30" s="289"/>
      <c r="W30" s="286"/>
      <c r="Y30" s="5" t="s">
        <v>26</v>
      </c>
      <c r="Z30" s="289"/>
      <c r="AA30" s="286"/>
      <c r="AC30" s="264" t="s">
        <v>26</v>
      </c>
      <c r="AD30" s="265"/>
      <c r="AE30" s="288"/>
    </row>
    <row r="31" spans="1:31" ht="17.100000000000001" customHeight="1">
      <c r="A31" s="6" t="s">
        <v>27</v>
      </c>
      <c r="B31" s="267">
        <v>2</v>
      </c>
      <c r="C31" s="268">
        <f>+B31/B37*100</f>
        <v>6.25</v>
      </c>
      <c r="E31" s="6" t="s">
        <v>27</v>
      </c>
      <c r="F31" s="267">
        <v>1</v>
      </c>
      <c r="G31" s="268">
        <f>+F31/F37*100</f>
        <v>14.285714285714285</v>
      </c>
      <c r="I31" s="6" t="s">
        <v>27</v>
      </c>
      <c r="J31" s="267">
        <v>0</v>
      </c>
      <c r="K31" s="268">
        <f>+J31/J37*100</f>
        <v>0</v>
      </c>
      <c r="M31" s="6" t="s">
        <v>27</v>
      </c>
      <c r="N31" s="267">
        <v>0</v>
      </c>
      <c r="O31" s="268">
        <f>+N31/N37*100</f>
        <v>0</v>
      </c>
      <c r="Q31" s="6" t="s">
        <v>27</v>
      </c>
      <c r="R31" s="267">
        <v>7</v>
      </c>
      <c r="S31" s="268">
        <f>+R31/R37*100</f>
        <v>36.84210526315789</v>
      </c>
      <c r="U31" s="6" t="s">
        <v>27</v>
      </c>
      <c r="V31" s="267">
        <v>0</v>
      </c>
      <c r="W31" s="268">
        <f>+V31/V37*100</f>
        <v>0</v>
      </c>
      <c r="Y31" s="6" t="s">
        <v>27</v>
      </c>
      <c r="Z31" s="267">
        <v>4</v>
      </c>
      <c r="AA31" s="268">
        <f>+Z31/Z37*100</f>
        <v>18.181818181818183</v>
      </c>
      <c r="AC31" s="269" t="s">
        <v>27</v>
      </c>
      <c r="AD31" s="270">
        <f t="shared" ref="AD31:AD36" si="3">+B31+F31+J31+N31+R31+V31+Z31</f>
        <v>14</v>
      </c>
      <c r="AE31" s="271">
        <f>+AD31/AD37*100</f>
        <v>10.76923076923077</v>
      </c>
    </row>
    <row r="32" spans="1:31" ht="17.100000000000001" customHeight="1">
      <c r="A32" s="6" t="s">
        <v>28</v>
      </c>
      <c r="B32" s="267">
        <v>22</v>
      </c>
      <c r="C32" s="268">
        <f>+B32/B37*100</f>
        <v>68.75</v>
      </c>
      <c r="E32" s="6" t="s">
        <v>28</v>
      </c>
      <c r="F32" s="267">
        <v>2</v>
      </c>
      <c r="G32" s="268">
        <f>+F32/F37*100</f>
        <v>28.571428571428569</v>
      </c>
      <c r="I32" s="6" t="s">
        <v>28</v>
      </c>
      <c r="J32" s="267">
        <v>4</v>
      </c>
      <c r="K32" s="268">
        <f>+J32/J37*100</f>
        <v>100</v>
      </c>
      <c r="M32" s="6" t="s">
        <v>28</v>
      </c>
      <c r="N32" s="267">
        <v>6</v>
      </c>
      <c r="O32" s="268">
        <f>+N32/N37*100</f>
        <v>60</v>
      </c>
      <c r="Q32" s="6" t="s">
        <v>28</v>
      </c>
      <c r="R32" s="267">
        <v>8</v>
      </c>
      <c r="S32" s="268">
        <f>+R32/R37*100</f>
        <v>42.105263157894733</v>
      </c>
      <c r="U32" s="6" t="s">
        <v>28</v>
      </c>
      <c r="V32" s="267">
        <v>2</v>
      </c>
      <c r="W32" s="268">
        <f>+V32/V37*100</f>
        <v>5.5555555555555554</v>
      </c>
      <c r="Y32" s="6" t="s">
        <v>28</v>
      </c>
      <c r="Z32" s="267">
        <v>13</v>
      </c>
      <c r="AA32" s="268">
        <f>+Z32/Z37*100</f>
        <v>59.090909090909093</v>
      </c>
      <c r="AC32" s="269" t="s">
        <v>28</v>
      </c>
      <c r="AD32" s="270">
        <f t="shared" si="3"/>
        <v>57</v>
      </c>
      <c r="AE32" s="271">
        <f>+AD32/AD37*100</f>
        <v>43.846153846153847</v>
      </c>
    </row>
    <row r="33" spans="1:31" ht="17.100000000000001" customHeight="1">
      <c r="A33" s="6" t="s">
        <v>29</v>
      </c>
      <c r="B33" s="267">
        <v>7</v>
      </c>
      <c r="C33" s="268">
        <f>+B33/B37*100</f>
        <v>21.875</v>
      </c>
      <c r="E33" s="6" t="s">
        <v>29</v>
      </c>
      <c r="F33" s="267">
        <v>1</v>
      </c>
      <c r="G33" s="268">
        <f>+F33/F37*100</f>
        <v>14.285714285714285</v>
      </c>
      <c r="I33" s="6" t="s">
        <v>29</v>
      </c>
      <c r="J33" s="267">
        <v>0</v>
      </c>
      <c r="K33" s="268">
        <f>+J33/J37*100</f>
        <v>0</v>
      </c>
      <c r="M33" s="6" t="s">
        <v>29</v>
      </c>
      <c r="N33" s="267">
        <v>1</v>
      </c>
      <c r="O33" s="268">
        <f>+N33/N37*100</f>
        <v>10</v>
      </c>
      <c r="Q33" s="6" t="s">
        <v>29</v>
      </c>
      <c r="R33" s="267">
        <v>0</v>
      </c>
      <c r="S33" s="268">
        <f>+R33/R37*100</f>
        <v>0</v>
      </c>
      <c r="U33" s="6" t="s">
        <v>29</v>
      </c>
      <c r="V33" s="267">
        <v>2</v>
      </c>
      <c r="W33" s="268">
        <f>+V33/V37*100</f>
        <v>5.5555555555555554</v>
      </c>
      <c r="Y33" s="6" t="s">
        <v>29</v>
      </c>
      <c r="Z33" s="267">
        <v>3</v>
      </c>
      <c r="AA33" s="268">
        <f>+Z33/Z37*100</f>
        <v>13.636363636363635</v>
      </c>
      <c r="AC33" s="269" t="s">
        <v>29</v>
      </c>
      <c r="AD33" s="270">
        <f t="shared" si="3"/>
        <v>14</v>
      </c>
      <c r="AE33" s="271">
        <f>+AD33/AD37*100</f>
        <v>10.76923076923077</v>
      </c>
    </row>
    <row r="34" spans="1:31" ht="17.100000000000001" customHeight="1">
      <c r="A34" s="6" t="s">
        <v>30</v>
      </c>
      <c r="B34" s="267">
        <v>0</v>
      </c>
      <c r="C34" s="268">
        <f>+B34/B37*100</f>
        <v>0</v>
      </c>
      <c r="E34" s="6" t="s">
        <v>30</v>
      </c>
      <c r="F34" s="267">
        <v>1</v>
      </c>
      <c r="G34" s="268">
        <f>+F34/F37*100</f>
        <v>14.285714285714285</v>
      </c>
      <c r="I34" s="6" t="s">
        <v>30</v>
      </c>
      <c r="J34" s="267">
        <v>0</v>
      </c>
      <c r="K34" s="268">
        <f>+J34/J37*100</f>
        <v>0</v>
      </c>
      <c r="M34" s="6" t="s">
        <v>30</v>
      </c>
      <c r="N34" s="267">
        <v>1</v>
      </c>
      <c r="O34" s="268">
        <f>+N34/N37*100</f>
        <v>10</v>
      </c>
      <c r="Q34" s="6" t="s">
        <v>30</v>
      </c>
      <c r="R34" s="267">
        <v>1</v>
      </c>
      <c r="S34" s="268">
        <f>+R34/R37*100</f>
        <v>5.2631578947368416</v>
      </c>
      <c r="U34" s="6" t="s">
        <v>30</v>
      </c>
      <c r="V34" s="267">
        <v>1</v>
      </c>
      <c r="W34" s="268">
        <f>+V34/V37*100</f>
        <v>2.7777777777777777</v>
      </c>
      <c r="Y34" s="6" t="s">
        <v>30</v>
      </c>
      <c r="Z34" s="267">
        <v>1</v>
      </c>
      <c r="AA34" s="268">
        <f>+Z34/Z37*100</f>
        <v>4.5454545454545459</v>
      </c>
      <c r="AC34" s="269" t="s">
        <v>30</v>
      </c>
      <c r="AD34" s="270">
        <f t="shared" si="3"/>
        <v>5</v>
      </c>
      <c r="AE34" s="271">
        <f>+AD34/AD37*100</f>
        <v>3.8461538461538463</v>
      </c>
    </row>
    <row r="35" spans="1:31" ht="17.100000000000001" customHeight="1">
      <c r="A35" s="6" t="s">
        <v>31</v>
      </c>
      <c r="B35" s="267">
        <v>1</v>
      </c>
      <c r="C35" s="268">
        <f>+B35/B37*100</f>
        <v>3.125</v>
      </c>
      <c r="E35" s="6" t="s">
        <v>31</v>
      </c>
      <c r="F35" s="267">
        <v>0</v>
      </c>
      <c r="G35" s="268">
        <f>+F35/F37*100</f>
        <v>0</v>
      </c>
      <c r="I35" s="6" t="s">
        <v>31</v>
      </c>
      <c r="J35" s="267">
        <v>0</v>
      </c>
      <c r="K35" s="268">
        <f>+J35/J37*100</f>
        <v>0</v>
      </c>
      <c r="M35" s="6" t="s">
        <v>31</v>
      </c>
      <c r="N35" s="267">
        <v>0</v>
      </c>
      <c r="O35" s="268">
        <f>+N35/N37*100</f>
        <v>0</v>
      </c>
      <c r="Q35" s="6" t="s">
        <v>31</v>
      </c>
      <c r="R35" s="267">
        <v>0</v>
      </c>
      <c r="S35" s="268">
        <f>+R35/R37*100</f>
        <v>0</v>
      </c>
      <c r="U35" s="6" t="s">
        <v>31</v>
      </c>
      <c r="V35" s="267">
        <v>4</v>
      </c>
      <c r="W35" s="268">
        <f>+V35/V37*100</f>
        <v>11.111111111111111</v>
      </c>
      <c r="Y35" s="6" t="s">
        <v>31</v>
      </c>
      <c r="Z35" s="267">
        <v>0</v>
      </c>
      <c r="AA35" s="268">
        <f>+Z35/Z37*100</f>
        <v>0</v>
      </c>
      <c r="AC35" s="269" t="s">
        <v>31</v>
      </c>
      <c r="AD35" s="270">
        <f t="shared" si="3"/>
        <v>5</v>
      </c>
      <c r="AE35" s="271">
        <f>+AD35/AD37*100</f>
        <v>3.8461538461538463</v>
      </c>
    </row>
    <row r="36" spans="1:31" ht="17.100000000000001" customHeight="1">
      <c r="A36" s="6" t="s">
        <v>32</v>
      </c>
      <c r="B36" s="272">
        <v>0</v>
      </c>
      <c r="C36" s="268">
        <f>+B36/B37*100</f>
        <v>0</v>
      </c>
      <c r="E36" s="6" t="s">
        <v>32</v>
      </c>
      <c r="F36" s="272">
        <v>2</v>
      </c>
      <c r="G36" s="268">
        <f>+F36/F37*100</f>
        <v>28.571428571428569</v>
      </c>
      <c r="I36" s="6" t="s">
        <v>32</v>
      </c>
      <c r="J36" s="272">
        <v>0</v>
      </c>
      <c r="K36" s="268">
        <f>+J36/J37*100</f>
        <v>0</v>
      </c>
      <c r="M36" s="6" t="s">
        <v>32</v>
      </c>
      <c r="N36" s="272">
        <v>2</v>
      </c>
      <c r="O36" s="268">
        <f>+N36/N37*100</f>
        <v>20</v>
      </c>
      <c r="Q36" s="6" t="s">
        <v>32</v>
      </c>
      <c r="R36" s="272">
        <v>3</v>
      </c>
      <c r="S36" s="268">
        <f>+R36/R37*100</f>
        <v>15.789473684210526</v>
      </c>
      <c r="U36" s="6" t="s">
        <v>32</v>
      </c>
      <c r="V36" s="272">
        <v>27</v>
      </c>
      <c r="W36" s="268">
        <f>+V36/V37*100</f>
        <v>75</v>
      </c>
      <c r="Y36" s="6" t="s">
        <v>32</v>
      </c>
      <c r="Z36" s="272">
        <v>1</v>
      </c>
      <c r="AA36" s="268">
        <f>+Z36/Z37*100</f>
        <v>4.5454545454545459</v>
      </c>
      <c r="AC36" s="269" t="s">
        <v>32</v>
      </c>
      <c r="AD36" s="270">
        <f t="shared" si="3"/>
        <v>35</v>
      </c>
      <c r="AE36" s="271">
        <f>+AD36/AD37*100</f>
        <v>26.923076923076923</v>
      </c>
    </row>
    <row r="37" spans="1:31" s="276" customFormat="1" ht="17.100000000000001" customHeight="1" thickBot="1">
      <c r="A37" s="273" t="s">
        <v>2</v>
      </c>
      <c r="B37" s="274">
        <f>SUM(B31:B36)</f>
        <v>32</v>
      </c>
      <c r="C37" s="275">
        <f>+B37/B37*100</f>
        <v>100</v>
      </c>
      <c r="E37" s="273" t="s">
        <v>2</v>
      </c>
      <c r="F37" s="274">
        <f>SUM(F31:F36)</f>
        <v>7</v>
      </c>
      <c r="G37" s="275">
        <f>+F37/F37*100</f>
        <v>100</v>
      </c>
      <c r="I37" s="273" t="s">
        <v>2</v>
      </c>
      <c r="J37" s="274">
        <f>SUM(J31:J36)</f>
        <v>4</v>
      </c>
      <c r="K37" s="275">
        <f>+J37/J37*100</f>
        <v>100</v>
      </c>
      <c r="M37" s="273" t="s">
        <v>2</v>
      </c>
      <c r="N37" s="274">
        <f>SUM(N31:N36)</f>
        <v>10</v>
      </c>
      <c r="O37" s="275">
        <f>+N37/N37*100</f>
        <v>100</v>
      </c>
      <c r="Q37" s="273" t="s">
        <v>2</v>
      </c>
      <c r="R37" s="274">
        <f>SUM(R31:R36)</f>
        <v>19</v>
      </c>
      <c r="S37" s="275">
        <f>+R37/R37*100</f>
        <v>100</v>
      </c>
      <c r="U37" s="273" t="s">
        <v>2</v>
      </c>
      <c r="V37" s="274">
        <f>SUM(V31:V36)</f>
        <v>36</v>
      </c>
      <c r="W37" s="275">
        <f>+V37/V37*100</f>
        <v>100</v>
      </c>
      <c r="Y37" s="273" t="s">
        <v>2</v>
      </c>
      <c r="Z37" s="274">
        <f>SUM(Z31:Z36)</f>
        <v>22</v>
      </c>
      <c r="AA37" s="275">
        <f>+Z37/Z37*100</f>
        <v>100</v>
      </c>
      <c r="AC37" s="277" t="s">
        <v>2</v>
      </c>
      <c r="AD37" s="278">
        <f>SUM(AD31:AD36)</f>
        <v>130</v>
      </c>
      <c r="AE37" s="279">
        <f>+AD37/AD37*100</f>
        <v>100</v>
      </c>
    </row>
    <row r="38" spans="1:31" s="292" customFormat="1" ht="17.100000000000001" customHeight="1" thickTop="1">
      <c r="A38" s="280" t="s">
        <v>33</v>
      </c>
      <c r="B38" s="290"/>
      <c r="C38" s="291"/>
      <c r="E38" s="280" t="s">
        <v>33</v>
      </c>
      <c r="F38" s="290"/>
      <c r="G38" s="291"/>
      <c r="I38" s="280" t="s">
        <v>33</v>
      </c>
      <c r="J38" s="290"/>
      <c r="K38" s="291"/>
      <c r="M38" s="280" t="s">
        <v>33</v>
      </c>
      <c r="N38" s="290"/>
      <c r="O38" s="291"/>
      <c r="Q38" s="280" t="s">
        <v>33</v>
      </c>
      <c r="R38" s="290"/>
      <c r="S38" s="291"/>
      <c r="U38" s="280" t="s">
        <v>33</v>
      </c>
      <c r="V38" s="290"/>
      <c r="W38" s="291"/>
      <c r="Y38" s="280" t="s">
        <v>33</v>
      </c>
      <c r="Z38" s="290"/>
      <c r="AA38" s="291"/>
      <c r="AC38" s="283" t="s">
        <v>33</v>
      </c>
      <c r="AD38" s="293"/>
      <c r="AE38" s="284"/>
    </row>
    <row r="39" spans="1:31" ht="17.100000000000001" customHeight="1">
      <c r="A39" s="6" t="s">
        <v>34</v>
      </c>
      <c r="B39" s="267">
        <v>30</v>
      </c>
      <c r="C39" s="268">
        <f>+B39/B45*100</f>
        <v>93.75</v>
      </c>
      <c r="E39" s="6" t="s">
        <v>34</v>
      </c>
      <c r="F39" s="267">
        <v>1</v>
      </c>
      <c r="G39" s="268">
        <f>+F39/F45*100</f>
        <v>14.285714285714285</v>
      </c>
      <c r="I39" s="6" t="s">
        <v>34</v>
      </c>
      <c r="J39" s="267">
        <v>3</v>
      </c>
      <c r="K39" s="268">
        <f>+J39/J45*100</f>
        <v>75</v>
      </c>
      <c r="M39" s="6" t="s">
        <v>34</v>
      </c>
      <c r="N39" s="267">
        <v>9</v>
      </c>
      <c r="O39" s="268">
        <f>+N39/N45*100</f>
        <v>90</v>
      </c>
      <c r="Q39" s="6" t="s">
        <v>34</v>
      </c>
      <c r="R39" s="267">
        <v>16</v>
      </c>
      <c r="S39" s="268">
        <f>+R39/R45*100</f>
        <v>84.210526315789465</v>
      </c>
      <c r="U39" s="6" t="s">
        <v>34</v>
      </c>
      <c r="V39" s="267">
        <v>0</v>
      </c>
      <c r="W39" s="268">
        <f>+V39/V45*100</f>
        <v>0</v>
      </c>
      <c r="Y39" s="6" t="s">
        <v>34</v>
      </c>
      <c r="Z39" s="267">
        <v>18</v>
      </c>
      <c r="AA39" s="268">
        <f>+Z39/Z45*100</f>
        <v>81.818181818181827</v>
      </c>
      <c r="AC39" s="269" t="s">
        <v>34</v>
      </c>
      <c r="AD39" s="270">
        <f t="shared" ref="AD39:AD44" si="4">+B39+F39+J39+N39+R39+V39+Z39</f>
        <v>77</v>
      </c>
      <c r="AE39" s="271">
        <f>+AD39/AD45*100</f>
        <v>59.230769230769234</v>
      </c>
    </row>
    <row r="40" spans="1:31" ht="17.100000000000001" customHeight="1">
      <c r="A40" s="6" t="s">
        <v>35</v>
      </c>
      <c r="B40" s="267">
        <v>2</v>
      </c>
      <c r="C40" s="268">
        <f>+B40/B45*100</f>
        <v>6.25</v>
      </c>
      <c r="E40" s="6" t="s">
        <v>35</v>
      </c>
      <c r="F40" s="267">
        <v>5</v>
      </c>
      <c r="G40" s="268">
        <f>+F40/F45*100</f>
        <v>71.428571428571431</v>
      </c>
      <c r="I40" s="6" t="s">
        <v>35</v>
      </c>
      <c r="J40" s="267">
        <v>1</v>
      </c>
      <c r="K40" s="268">
        <f>+J40/J45*100</f>
        <v>25</v>
      </c>
      <c r="M40" s="6" t="s">
        <v>35</v>
      </c>
      <c r="N40" s="267">
        <v>0</v>
      </c>
      <c r="O40" s="268">
        <f>+N40/N45*100</f>
        <v>0</v>
      </c>
      <c r="Q40" s="6" t="s">
        <v>35</v>
      </c>
      <c r="R40" s="267">
        <v>2</v>
      </c>
      <c r="S40" s="268">
        <f>+R40/R45*100</f>
        <v>10.526315789473683</v>
      </c>
      <c r="U40" s="6" t="s">
        <v>35</v>
      </c>
      <c r="V40" s="267">
        <v>0</v>
      </c>
      <c r="W40" s="268">
        <f>+V40/V45*100</f>
        <v>0</v>
      </c>
      <c r="Y40" s="6" t="s">
        <v>35</v>
      </c>
      <c r="Z40" s="267">
        <v>3</v>
      </c>
      <c r="AA40" s="268">
        <f>+Z40/Z45*100</f>
        <v>13.636363636363635</v>
      </c>
      <c r="AC40" s="269" t="s">
        <v>35</v>
      </c>
      <c r="AD40" s="270">
        <f t="shared" si="4"/>
        <v>13</v>
      </c>
      <c r="AE40" s="271">
        <f>+AD40/AD45*100</f>
        <v>10</v>
      </c>
    </row>
    <row r="41" spans="1:31" ht="17.100000000000001" customHeight="1">
      <c r="A41" s="6" t="s">
        <v>36</v>
      </c>
      <c r="B41" s="267">
        <v>0</v>
      </c>
      <c r="C41" s="268">
        <f>+B41/B45*100</f>
        <v>0</v>
      </c>
      <c r="E41" s="6" t="s">
        <v>36</v>
      </c>
      <c r="F41" s="267">
        <v>0</v>
      </c>
      <c r="G41" s="268">
        <f>+F41/F45*100</f>
        <v>0</v>
      </c>
      <c r="I41" s="6" t="s">
        <v>36</v>
      </c>
      <c r="J41" s="267">
        <v>0</v>
      </c>
      <c r="K41" s="268">
        <f>+J41/J45*100</f>
        <v>0</v>
      </c>
      <c r="M41" s="6" t="s">
        <v>36</v>
      </c>
      <c r="N41" s="267">
        <v>0</v>
      </c>
      <c r="O41" s="268">
        <f>+N41/N45*100</f>
        <v>0</v>
      </c>
      <c r="Q41" s="6" t="s">
        <v>36</v>
      </c>
      <c r="R41" s="267">
        <v>0</v>
      </c>
      <c r="S41" s="268">
        <f>+R41/R45*100</f>
        <v>0</v>
      </c>
      <c r="U41" s="6" t="s">
        <v>36</v>
      </c>
      <c r="V41" s="267">
        <v>0</v>
      </c>
      <c r="W41" s="268">
        <f>+V41/V45*100</f>
        <v>0</v>
      </c>
      <c r="Y41" s="6" t="s">
        <v>36</v>
      </c>
      <c r="Z41" s="267">
        <v>0</v>
      </c>
      <c r="AA41" s="268">
        <f>+Z41/Z45*100</f>
        <v>0</v>
      </c>
      <c r="AC41" s="269" t="s">
        <v>36</v>
      </c>
      <c r="AD41" s="270">
        <f t="shared" si="4"/>
        <v>0</v>
      </c>
      <c r="AE41" s="271">
        <f>+AD41/AD45*100</f>
        <v>0</v>
      </c>
    </row>
    <row r="42" spans="1:31" ht="17.100000000000001" customHeight="1">
      <c r="A42" s="6" t="s">
        <v>37</v>
      </c>
      <c r="B42" s="267">
        <v>0</v>
      </c>
      <c r="C42" s="268">
        <f>+B42/B45*100</f>
        <v>0</v>
      </c>
      <c r="E42" s="6" t="s">
        <v>37</v>
      </c>
      <c r="F42" s="267">
        <v>0</v>
      </c>
      <c r="G42" s="268">
        <f>+F42/F45*100</f>
        <v>0</v>
      </c>
      <c r="I42" s="6" t="s">
        <v>37</v>
      </c>
      <c r="J42" s="267">
        <v>0</v>
      </c>
      <c r="K42" s="268">
        <f>+J42/J45*100</f>
        <v>0</v>
      </c>
      <c r="M42" s="6" t="s">
        <v>37</v>
      </c>
      <c r="N42" s="267">
        <v>0</v>
      </c>
      <c r="O42" s="268">
        <f>+N42/N45*100</f>
        <v>0</v>
      </c>
      <c r="Q42" s="6" t="s">
        <v>37</v>
      </c>
      <c r="R42" s="267">
        <v>0</v>
      </c>
      <c r="S42" s="268">
        <f>+R42/R45*100</f>
        <v>0</v>
      </c>
      <c r="U42" s="6" t="s">
        <v>37</v>
      </c>
      <c r="V42" s="267">
        <v>1</v>
      </c>
      <c r="W42" s="268">
        <f>+V42/V45*100</f>
        <v>2.7777777777777777</v>
      </c>
      <c r="Y42" s="6" t="s">
        <v>37</v>
      </c>
      <c r="Z42" s="267">
        <v>0</v>
      </c>
      <c r="AA42" s="268">
        <f>+Z42/Z45*100</f>
        <v>0</v>
      </c>
      <c r="AC42" s="269" t="s">
        <v>37</v>
      </c>
      <c r="AD42" s="270">
        <f t="shared" si="4"/>
        <v>1</v>
      </c>
      <c r="AE42" s="271">
        <f>+AD42/AD45*100</f>
        <v>0.76923076923076927</v>
      </c>
    </row>
    <row r="43" spans="1:31" ht="17.100000000000001" customHeight="1">
      <c r="A43" s="6" t="s">
        <v>38</v>
      </c>
      <c r="B43" s="267">
        <v>0</v>
      </c>
      <c r="C43" s="268">
        <f>+B43/B45*100</f>
        <v>0</v>
      </c>
      <c r="E43" s="6" t="s">
        <v>38</v>
      </c>
      <c r="F43" s="267">
        <v>0</v>
      </c>
      <c r="G43" s="268">
        <f>+F43/F45*100</f>
        <v>0</v>
      </c>
      <c r="I43" s="6" t="s">
        <v>38</v>
      </c>
      <c r="J43" s="267">
        <v>0</v>
      </c>
      <c r="K43" s="268">
        <f>+J43/J45*100</f>
        <v>0</v>
      </c>
      <c r="M43" s="6" t="s">
        <v>38</v>
      </c>
      <c r="N43" s="267">
        <v>0</v>
      </c>
      <c r="O43" s="268">
        <f>+N43/N45*100</f>
        <v>0</v>
      </c>
      <c r="Q43" s="6" t="s">
        <v>38</v>
      </c>
      <c r="R43" s="267">
        <v>0</v>
      </c>
      <c r="S43" s="268">
        <f>+R43/R45*100</f>
        <v>0</v>
      </c>
      <c r="U43" s="6" t="s">
        <v>38</v>
      </c>
      <c r="V43" s="267">
        <v>4</v>
      </c>
      <c r="W43" s="268">
        <f>+V43/V45*100</f>
        <v>11.111111111111111</v>
      </c>
      <c r="Y43" s="6" t="s">
        <v>38</v>
      </c>
      <c r="Z43" s="267">
        <v>1</v>
      </c>
      <c r="AA43" s="268">
        <f>+Z43/Z45*100</f>
        <v>4.5454545454545459</v>
      </c>
      <c r="AC43" s="269" t="s">
        <v>38</v>
      </c>
      <c r="AD43" s="270">
        <f t="shared" si="4"/>
        <v>5</v>
      </c>
      <c r="AE43" s="271">
        <f>+AD43/AD45*100</f>
        <v>3.8461538461538463</v>
      </c>
    </row>
    <row r="44" spans="1:31" ht="17.100000000000001" customHeight="1">
      <c r="A44" s="294" t="s">
        <v>39</v>
      </c>
      <c r="B44" s="272">
        <v>0</v>
      </c>
      <c r="C44" s="268">
        <f>+B44/B45*100</f>
        <v>0</v>
      </c>
      <c r="E44" s="294" t="s">
        <v>39</v>
      </c>
      <c r="F44" s="272">
        <v>1</v>
      </c>
      <c r="G44" s="268">
        <f>+F44/F45*100</f>
        <v>14.285714285714285</v>
      </c>
      <c r="I44" s="294" t="s">
        <v>39</v>
      </c>
      <c r="J44" s="272">
        <v>0</v>
      </c>
      <c r="K44" s="268">
        <f>+J44/J45*100</f>
        <v>0</v>
      </c>
      <c r="M44" s="294" t="s">
        <v>39</v>
      </c>
      <c r="N44" s="272">
        <v>1</v>
      </c>
      <c r="O44" s="268">
        <f>+N44/N45*100</f>
        <v>10</v>
      </c>
      <c r="Q44" s="294" t="s">
        <v>39</v>
      </c>
      <c r="R44" s="272">
        <v>1</v>
      </c>
      <c r="S44" s="268">
        <f>+R44/R45*100</f>
        <v>5.2631578947368416</v>
      </c>
      <c r="U44" s="294" t="s">
        <v>39</v>
      </c>
      <c r="V44" s="272">
        <v>31</v>
      </c>
      <c r="W44" s="268">
        <f>+V44/V45*100</f>
        <v>86.111111111111114</v>
      </c>
      <c r="Y44" s="294" t="s">
        <v>39</v>
      </c>
      <c r="Z44" s="272">
        <v>0</v>
      </c>
      <c r="AA44" s="268">
        <f>+Z44/Z45*100</f>
        <v>0</v>
      </c>
      <c r="AC44" s="295" t="s">
        <v>39</v>
      </c>
      <c r="AD44" s="270">
        <f t="shared" si="4"/>
        <v>34</v>
      </c>
      <c r="AE44" s="271">
        <f>+AD44/AD45*100</f>
        <v>26.153846153846157</v>
      </c>
    </row>
    <row r="45" spans="1:31" s="276" customFormat="1" ht="17.100000000000001" customHeight="1" thickBot="1">
      <c r="A45" s="273" t="s">
        <v>2</v>
      </c>
      <c r="B45" s="296">
        <f>SUM(B39:B44)</f>
        <v>32</v>
      </c>
      <c r="C45" s="275">
        <f>SUM(C39:C44)</f>
        <v>100</v>
      </c>
      <c r="E45" s="273" t="s">
        <v>2</v>
      </c>
      <c r="F45" s="296">
        <f>SUM(F39:F44)</f>
        <v>7</v>
      </c>
      <c r="G45" s="275">
        <f>SUM(G39:G44)</f>
        <v>100</v>
      </c>
      <c r="I45" s="273" t="s">
        <v>2</v>
      </c>
      <c r="J45" s="296">
        <f>SUM(J39:J44)</f>
        <v>4</v>
      </c>
      <c r="K45" s="275">
        <f>SUM(K39:K44)</f>
        <v>100</v>
      </c>
      <c r="M45" s="273" t="s">
        <v>2</v>
      </c>
      <c r="N45" s="296">
        <f>SUM(N39:N44)</f>
        <v>10</v>
      </c>
      <c r="O45" s="275">
        <f>SUM(O39:O44)</f>
        <v>100</v>
      </c>
      <c r="Q45" s="273" t="s">
        <v>2</v>
      </c>
      <c r="R45" s="296">
        <f>SUM(R39:R44)</f>
        <v>19</v>
      </c>
      <c r="S45" s="275">
        <f>SUM(S39:S44)</f>
        <v>99.999999999999986</v>
      </c>
      <c r="U45" s="273" t="s">
        <v>2</v>
      </c>
      <c r="V45" s="296">
        <f>SUM(V39:V44)</f>
        <v>36</v>
      </c>
      <c r="W45" s="275">
        <f>SUM(W39:W44)</f>
        <v>100</v>
      </c>
      <c r="Y45" s="273" t="s">
        <v>2</v>
      </c>
      <c r="Z45" s="296">
        <f>SUM(Z39:Z44)</f>
        <v>22</v>
      </c>
      <c r="AA45" s="275">
        <f>SUM(AA39:AA44)</f>
        <v>100.00000000000001</v>
      </c>
      <c r="AC45" s="277" t="s">
        <v>2</v>
      </c>
      <c r="AD45" s="297">
        <f>SUM(AD39:AD44)</f>
        <v>130</v>
      </c>
      <c r="AE45" s="279">
        <f>SUM(AE39:AE44)</f>
        <v>100</v>
      </c>
    </row>
    <row r="46" spans="1:31" ht="17.100000000000001" customHeight="1" thickTop="1">
      <c r="B46" s="298"/>
      <c r="C46" s="299"/>
    </row>
  </sheetData>
  <phoneticPr fontId="0" type="noConversion"/>
  <printOptions horizontalCentered="1"/>
  <pageMargins left="0.74803149606299213" right="0.74803149606299213" top="0.35433070866141736" bottom="0.19685039370078741" header="0.31496062992125984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สรุปคะแนน</vt:lpstr>
      <vt:lpstr>ส่วนที่ 1ความพึงพอใจงานบริการ</vt:lpstr>
      <vt:lpstr>ส่วนที่ 2 ความเชื่อมั่น</vt:lpstr>
      <vt:lpstr>ส่วนที่ 3 สรุปคำถามเปิด</vt:lpstr>
      <vt:lpstr>ส่วนที่ 4 สรุปประชากรศาสตร์</vt:lpstr>
      <vt:lpstr>'ส่วนที่ 1ความพึงพอใจงานบริการ'!Print_Area</vt:lpstr>
      <vt:lpstr>'ส่วนที่ 2 ความเชื่อมั่น'!Print_Area</vt:lpstr>
      <vt:lpstr>'ส่วนที่ 4 สรุปประชากรศาสตร์'!Print_Area</vt:lpstr>
    </vt:vector>
  </TitlesOfParts>
  <Company>123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</cp:lastModifiedBy>
  <cp:lastPrinted>2016-08-20T05:25:54Z</cp:lastPrinted>
  <dcterms:created xsi:type="dcterms:W3CDTF">2008-05-21T17:39:35Z</dcterms:created>
  <dcterms:modified xsi:type="dcterms:W3CDTF">2016-08-20T05:47:25Z</dcterms:modified>
</cp:coreProperties>
</file>