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116" windowWidth="15480" windowHeight="8655" activeTab="0"/>
  </bookViews>
  <sheets>
    <sheet name="สรุปคะแนน" sheetId="1" r:id="rId1"/>
    <sheet name="ส่วนที่ 1ความพึงพอใจงานบริการ" sheetId="2" r:id="rId2"/>
    <sheet name="ส่วนที่ 2 ความเชื่อมั่น" sheetId="3" r:id="rId3"/>
    <sheet name="ส่วนที่ 3 สรุปคำถามเปิด" sheetId="4" r:id="rId4"/>
    <sheet name="ส่วนที่ 4 สรุปประชากรศาสตร์" sheetId="5" r:id="rId5"/>
  </sheets>
  <definedNames>
    <definedName name="_xlnm.Print_Area" localSheetId="1">'ส่วนที่ 1ความพึงพอใจงานบริการ'!$CG:$CQ</definedName>
    <definedName name="_xlnm.Print_Area" localSheetId="2">'ส่วนที่ 2 ความเชื่อมั่น'!$CG:$CQ</definedName>
    <definedName name="_xlnm.Print_Area" localSheetId="4">'ส่วนที่ 4 สรุปประชากรศาสตร์'!$AC:$AE</definedName>
  </definedNames>
  <calcPr fullCalcOnLoad="1"/>
</workbook>
</file>

<file path=xl/comments1.xml><?xml version="1.0" encoding="utf-8"?>
<comments xmlns="http://schemas.openxmlformats.org/spreadsheetml/2006/main">
  <authors>
    <author> user</author>
    <author>CAD</author>
  </authors>
  <commentList>
    <comment ref="J9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ค่ามากกว่าหรือเท่ากับ85.00% ได้  5  คะแนน
ช่องนี้ต้องคำนวณเอง</t>
        </r>
      </text>
    </comment>
    <comment ref="A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  <comment ref="J27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L3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ค่ามากกว่าหรือเท่ากับ85.00% ได้  5  คะแนน
ช่องนี้ต้องคำนวณเอง</t>
        </r>
      </text>
    </comment>
    <comment ref="D5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พึงพอใจมากที่สุด/เชื่อมั่นมาก         ค่าคะแนน = 4.21 -5.00
พึงพอใจมาก/เชื่อมั่น                    ค่าคะแนน = 3.41 - 4.20
พึงพอใจปานกลาง/เชื่อมั่นปานกลาง ค่าคะแนน = 2.61 - 3.40
พึงพอใจน้อย/ไม่เชื่อมั่น                ค่าคะแนน = 1.81 - 2.60
พึงพอใจน้อยที่สุด/ไม่เชื่อมั่นเลย     ค่าคะแนน = 1.00 - 1.80</t>
        </r>
      </text>
    </comment>
    <comment ref="D5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พึงพอใจมากที่สุด/เชื่อมั่นมาก          ค่าคะแนน = 4.21 -5.00
พึงพอใจมาก/เชื่อมั่น                        ค่าคะแนน = 3.41 - 4.20
พึงพอใจปานกลาง/เชื่อมั่นปานกลาง  ค่าคะแนน = 2.61 - 3.40
พึงพอใจน้อย/ไม่เชื่อมั่น                    ค่าคะแนน = 1.81 - 2.60
พึงพอใจน้อยที่สุด/ไม่เชื่อมั่นเลย       ค่าคะแนน = 1.00 - 1.80   </t>
        </r>
      </text>
    </comment>
    <comment ref="E5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 user:
สูตรการคำนวณ= (สรุปความพึงพอใจ E33+ สรุปความเชื่อมั่น E34)/2
</t>
        </r>
      </text>
    </comment>
    <comment ref="E60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** เอาตัวเลขในช่อง (E 35)  มาคีย์ใส่ในช่วงของคะแนนร้อยละที่ได้</t>
        </r>
      </text>
    </comment>
  </commentList>
</comments>
</file>

<file path=xl/comments2.xml><?xml version="1.0" encoding="utf-8"?>
<comments xmlns="http://schemas.openxmlformats.org/spreadsheetml/2006/main">
  <authors>
    <author> user</author>
    <author>CAD</author>
  </authors>
  <commentList>
    <comment ref="H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H2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H37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D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G3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3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J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S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U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V1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U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U2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U3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V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U4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Q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S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T1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S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S2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S3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T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S4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C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E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F1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E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E2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E3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F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E4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O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Q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R1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Q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Q2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Q3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R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Q4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A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C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D1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C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C2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C3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D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C4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M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O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P1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N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CN2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CM3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O3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P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N37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CN4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J20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J28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J37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J43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J47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T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T2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S3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T4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R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R2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Q3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R4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D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D2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C3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D4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P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P2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O3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P4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CB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CB2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CA3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B4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S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U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V47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Q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S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T47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C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E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F47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O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Q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R47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A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C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D47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M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O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P47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T37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U37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37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R37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S37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37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D37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E37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37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P37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Q37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37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B37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CC37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37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O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O2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O37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O4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P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AN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AZ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BL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BI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  <comment ref="BX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CG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CJ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CG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  <comment ref="BI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B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AE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H1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F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G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F2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G2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E3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3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H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F37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G37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37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F4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G4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E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H47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  <comment ref="M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  <comment ref="Y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Y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  <comment ref="AK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K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  <comment ref="AW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W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  <comment ref="BU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BU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</commentList>
</comments>
</file>

<file path=xl/comments3.xml><?xml version="1.0" encoding="utf-8"?>
<comments xmlns="http://schemas.openxmlformats.org/spreadsheetml/2006/main">
  <authors>
    <author> user</author>
    <author>CAD</author>
  </authors>
  <commentList>
    <comment ref="D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M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O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P1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20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N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G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O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J3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P3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G6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6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O6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P61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H2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I2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26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H41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I41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41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46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H5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I5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53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J61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S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U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V1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T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U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20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T2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U2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26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S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U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V3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T41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U41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41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T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U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46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T5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U5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53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S6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U6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V61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Q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S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T1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R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S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20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R2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S2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26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Q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S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T3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R41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S41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41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R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S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46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R5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S5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53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Q6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S6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T61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C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E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F1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D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E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20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D2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E2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26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C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E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F3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D41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E41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41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D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E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46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D5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E5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53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C6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E6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F61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O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Q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R1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P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Q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20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P2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Q2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26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O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Q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R3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P41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Q41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41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P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Q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46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P5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BQ5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53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O6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Q6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R61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A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C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D1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B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CC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20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B2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CC2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26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A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C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D3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B41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CC41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41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B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CC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46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B5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CC5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53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A6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C6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D61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O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P20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N2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CM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N41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CN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CN5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CM6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O2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P26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O41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P41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O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P46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O5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P53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P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AN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AZ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BL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BI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  <comment ref="BX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CJ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BI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CG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CG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  <comment ref="AB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AE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1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H1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F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G2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20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F2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G2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26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E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3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H3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F41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G41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41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F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G46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46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F5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เท่ากับจำนวนคน *ข้อคำถาม</t>
        </r>
      </text>
    </comment>
    <comment ref="AG5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53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E6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60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H61" authorId="1">
      <text>
        <r>
          <rPr>
            <b/>
            <sz val="8"/>
            <rFont val="Tahoma"/>
            <family val="2"/>
          </rPr>
          <t>CAD:</t>
        </r>
        <r>
          <rPr>
            <sz val="8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  <comment ref="M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  <comment ref="Y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Y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  <comment ref="AK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K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  <comment ref="AW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W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  <comment ref="BU4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BU5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</commentList>
</comments>
</file>

<file path=xl/comments5.xml><?xml version="1.0" encoding="utf-8"?>
<comments xmlns="http://schemas.openxmlformats.org/spreadsheetml/2006/main">
  <authors>
    <author> user</author>
  </authors>
  <commentList>
    <comment ref="AD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</t>
        </r>
      </text>
    </comment>
    <comment ref="Z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</t>
        </r>
      </text>
    </comment>
    <comment ref="AC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C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  <comment ref="V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3" authorId="0">
      <text>
        <r>
          <rPr>
            <b/>
            <sz val="8"/>
            <rFont val="Tahoma"/>
            <family val="2"/>
          </rPr>
          <t xml:space="preserve"> user:</t>
        </r>
        <r>
          <rPr>
            <sz val="8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<sst xmlns="http://schemas.openxmlformats.org/spreadsheetml/2006/main" count="1861" uniqueCount="283">
  <si>
    <t>กรมตรวจบัญชีสหกรณ์</t>
  </si>
  <si>
    <t>ระดับความพึงพอใจ</t>
  </si>
  <si>
    <t>รวม</t>
  </si>
  <si>
    <t>Missing</t>
  </si>
  <si>
    <t xml:space="preserve">รวม </t>
  </si>
  <si>
    <t>การคำนวณคะแนน</t>
  </si>
  <si>
    <t>ความพึงพอใจด้าน...........................................</t>
  </si>
  <si>
    <t>จำนวน (คน)</t>
  </si>
  <si>
    <t>ร้อยละ</t>
  </si>
  <si>
    <t>เพศ</t>
  </si>
  <si>
    <t>ชาย</t>
  </si>
  <si>
    <t>หญิง</t>
  </si>
  <si>
    <t>อายุ</t>
  </si>
  <si>
    <t xml:space="preserve"> ต่ำกว่า 31  ปี</t>
  </si>
  <si>
    <t xml:space="preserve"> 31-40</t>
  </si>
  <si>
    <t xml:space="preserve"> 41-50</t>
  </si>
  <si>
    <t>การศึกษา</t>
  </si>
  <si>
    <t>ประถมศึกษา</t>
  </si>
  <si>
    <t>มัธยมศึกษา</t>
  </si>
  <si>
    <t>ป.ตรี</t>
  </si>
  <si>
    <t xml:space="preserve">อื่น ๆ </t>
  </si>
  <si>
    <t>ตำแหน่ง</t>
  </si>
  <si>
    <t>กรรมการ</t>
  </si>
  <si>
    <t>ผู้จัดการ</t>
  </si>
  <si>
    <t>พนักงาน</t>
  </si>
  <si>
    <t>อื่น ๆ</t>
  </si>
  <si>
    <t>ทุนดำเนินงาน</t>
  </si>
  <si>
    <t>ต่ำกว่า  1  ล้านบาท</t>
  </si>
  <si>
    <t>1,000,000-25,000,000 บาท</t>
  </si>
  <si>
    <t>25,000,001-50,000,000 บาท</t>
  </si>
  <si>
    <t>50,000,001-75,000,000 บาท</t>
  </si>
  <si>
    <t>75,000,001-100,000,000 บาท</t>
  </si>
  <si>
    <t>มากกว่า 100 ล้านบาท</t>
  </si>
  <si>
    <t>จำนวนสมาชิก</t>
  </si>
  <si>
    <t>ต่ำกว่า  1,000 คน</t>
  </si>
  <si>
    <t>1,001 - 3,000  คน</t>
  </si>
  <si>
    <t>3,001 - 6,000  คน</t>
  </si>
  <si>
    <t>6,001 - 9,000  คน</t>
  </si>
  <si>
    <t>9,001 - 12,000  คน</t>
  </si>
  <si>
    <t>มากกว่า 12,000  คน</t>
  </si>
  <si>
    <t xml:space="preserve">สรุปค่าคะแนนตามคำรับรอง        </t>
  </si>
  <si>
    <t>1) การแจ้งข้อมูลให้ทราบเกี่ยวกับขั้นตอนการให้บริการ</t>
  </si>
  <si>
    <t>2) ขั้นตอน กระบวนการ การให้บริการสอบบัญชีที่ชัดเจน</t>
  </si>
  <si>
    <t>1) ผู้สอบบัญชี มีความรู้ ความสามารถในการตรวจสอบบัญชีได้อย่าง ถูกต้อง  ครบถ้วน ตามหลักการบัญชีและมาตรฐานการสอบบัญชี   สามารถตอบคำถาม  ชี้แจงข้อสงสัย  ให้คำแนะนำ   ช่วยแก้ปัญหาได้ อย่างถูกต้อง  น่าเชื่อถือ</t>
  </si>
  <si>
    <t>2) ความเอาใจใส่ ความกระตือรือร้น   ความเต็มใจ  และความพร้อมใน การให้บริการอย่างสุภาพของผู้สอบบัญชี</t>
  </si>
  <si>
    <t>3) ผู้สอบบัญชี ปฏิบัติงานด้วยความซื่อสัตย์และซื่อตรง  เช่น ไม่ขอสิ่ง ตอบแทน   ไม่รับสินบน   ไม่หาประโยชน์ในทางมิชอบ ฯลฯ</t>
  </si>
  <si>
    <t>4) ความเหมาะสมในการแต่งกาย บุคลิก ลักษณะท่าทางของผู้สอบบัญชี</t>
  </si>
  <si>
    <t>5) ผู้สอบบัญชี ให้บริการอย่างเสมอภาค  ไม่เลือกปฏิบัติ</t>
  </si>
  <si>
    <t>2) การเปิดรับฟังความคิดเห็นต่อการให้บริการของกรมตรวจบัญชี    สหกรณ์เช่น  แบบสอบถาม  เป็นต้น</t>
  </si>
  <si>
    <t>1) งบการเงินที่ผ่านการตรวจสอบและแสดงความเห็นจากผู้สอบบัญชีถูกต้อง เชื่อถือได้</t>
  </si>
  <si>
    <t>3) การได้รับบริการที่คุ้มค่า  คุ้มประโยชน์</t>
  </si>
  <si>
    <t>4) ความพึงพอใจโดยภาพรวมที่ได้รับจากการบริการตรวจสอบบัญชี</t>
  </si>
  <si>
    <r>
      <t>u</t>
    </r>
    <r>
      <rPr>
        <sz val="11"/>
        <rFont val="AngsanaUPC"/>
        <family val="1"/>
      </rPr>
      <t>ค่าเฉลี่ย</t>
    </r>
  </si>
  <si>
    <r>
      <t>ร้อยละของ</t>
    </r>
    <r>
      <rPr>
        <sz val="11"/>
        <rFont val="Wingdings 2"/>
        <family val="1"/>
      </rPr>
      <t>u</t>
    </r>
  </si>
  <si>
    <t>ระดับ</t>
  </si>
  <si>
    <t>51-60</t>
  </si>
  <si>
    <t>มากกว่า 60 ปี</t>
  </si>
  <si>
    <t>ป.โทและสูงกว่า</t>
  </si>
  <si>
    <t>ปวช/ปวส/ปวท/อนุปริญญา</t>
  </si>
  <si>
    <t>กระบวนการ</t>
  </si>
  <si>
    <t>บุคลากร</t>
  </si>
  <si>
    <t>สิ่งอำนวยความสะดวก</t>
  </si>
  <si>
    <t>ผลการให้บริการ</t>
  </si>
  <si>
    <t>ค่าคะแนนเฉลี่ยรวม</t>
  </si>
  <si>
    <t>คะแนนตามคำรับรอง</t>
  </si>
  <si>
    <t>1  จุดเด่นของการให้บริการของกรมตรวจบัญชีสหกรณ์</t>
  </si>
  <si>
    <t>2.  ข้อเสนอแนะเพื่อปรับปรุงการให้บริการ</t>
  </si>
  <si>
    <t>ประเด็น</t>
  </si>
  <si>
    <t>มากที่สุด</t>
  </si>
  <si>
    <t>มาก</t>
  </si>
  <si>
    <t>ปานกลาง</t>
  </si>
  <si>
    <t>น้อย</t>
  </si>
  <si>
    <t>น้อยที่สุด</t>
  </si>
  <si>
    <t>1.ระยะเวลาการให้บริการ</t>
  </si>
  <si>
    <t xml:space="preserve"> 1)………………………………………………….</t>
  </si>
  <si>
    <t xml:space="preserve"> 2)………………………………………………….</t>
  </si>
  <si>
    <t>2.กระบวนการ/ขั้นตอนการให้บริการ</t>
  </si>
  <si>
    <t>3. เจ้าหน้าที่หรือบุคลากรที่ให้บริการ</t>
  </si>
  <si>
    <t>4. สิ่งอำนวยความสะดวก</t>
  </si>
  <si>
    <t>5. ผลของการให้บริการ</t>
  </si>
  <si>
    <t>หมายเหตุ</t>
  </si>
  <si>
    <t>ใส่ค่าร้อยละที่ได้แทนค่า85  ตัวแรก</t>
  </si>
  <si>
    <t>ความพึงพอใจด้านอำนวยความสะดวก</t>
  </si>
  <si>
    <r>
      <t xml:space="preserve">        </t>
    </r>
    <r>
      <rPr>
        <sz val="15"/>
        <rFont val="AngsanaUPC"/>
        <family val="1"/>
      </rPr>
      <t>5  =  พึงพอใจมาก ที่สุด          4  =  พึงพอใจมาก                              3  =  พึงพอใจปานกลาง</t>
    </r>
  </si>
  <si>
    <t xml:space="preserve">        2  =  พึงพอใจน้อย                   1 =  พึงพอใจน้อยที่สุด                      0  =  ไม่ทราบ/ไม่มีความคิดเห็น</t>
  </si>
  <si>
    <t>ความพึงพอใจด้านต่างๆ</t>
  </si>
  <si>
    <t>Missing  0</t>
  </si>
  <si>
    <t>1) การติดต่อเข้าถึงกรมตรวจบัญชีสหกรณ์หรือสำนักงานตรวจบัญชีสหกรณ์ได้สะดวกโดยผ่านช่องทางการสื่อสาร (เช่น โทรศัพท์  จดหมาย  โทรสาร  เว็บบอร์ด  E-mail)</t>
  </si>
  <si>
    <t>จำนวนผู้ตอบแบบสอบถาม(ความต้องการให้ปรับปรุง)</t>
  </si>
  <si>
    <t xml:space="preserve">6. อื่น ๆ </t>
  </si>
  <si>
    <t>ระดับความเชื่อมั่น</t>
  </si>
  <si>
    <t>ประเด็นความเชื่อมั่น</t>
  </si>
  <si>
    <t>1.1   ท่านมีความพึงพอใจต่องานบริการในด้านต่าง ๆ  เหล่านี้อย่างไร</t>
  </si>
  <si>
    <t>ลำดับที่</t>
  </si>
  <si>
    <t>สรุป</t>
  </si>
  <si>
    <t>จำนวนแบบสอบถาม</t>
  </si>
  <si>
    <t>สรุปผลความพึงพอใจ/ความเชื่อมั่นตามคำรับรอง</t>
  </si>
  <si>
    <t>ค่าคะแนน</t>
  </si>
  <si>
    <r>
      <t>ร้อยละของ</t>
    </r>
    <r>
      <rPr>
        <sz val="12"/>
        <rFont val="Wingdings 2"/>
        <family val="1"/>
      </rPr>
      <t>u</t>
    </r>
  </si>
  <si>
    <t>ตามคำรับรองฯ</t>
  </si>
  <si>
    <t>พึงพอใจมาก</t>
  </si>
  <si>
    <t>เชื่อมั่น</t>
  </si>
  <si>
    <t xml:space="preserve"> EX   ตัวอย่างการสรุปความพึงพอใจและความเชื่อมั่นสำหรับการรายงานผล</t>
  </si>
  <si>
    <t>เกณฑ์ค่าคะแนนตามคำรับรอง</t>
  </si>
  <si>
    <t>สูตรที่ใช้คำนวณแต่ละระดับ</t>
  </si>
  <si>
    <t>สำหรับคีย์ตัวเลข</t>
  </si>
  <si>
    <t>ผลคะแนน</t>
  </si>
  <si>
    <t xml:space="preserve"> ตั้งแต่ ร้อยละ 85.00 ขึ้นไป   </t>
  </si>
  <si>
    <t xml:space="preserve">= เกิน 85ให้คีย์ตัวเลข 5  </t>
  </si>
  <si>
    <t xml:space="preserve">ร้อยละ 80.00-84.99   </t>
  </si>
  <si>
    <t>= ((ช่อง E 34 - 80)/5)+4</t>
  </si>
  <si>
    <t xml:space="preserve"> ร้อยละ 75.00-79.99   </t>
  </si>
  <si>
    <t>= ((ช่อง E 34 - 75)/5)+3</t>
  </si>
  <si>
    <t xml:space="preserve"> ร้อยละ 70.00-74.99   </t>
  </si>
  <si>
    <t>= ((ช่อง E 34 - 70)/5)+2</t>
  </si>
  <si>
    <t xml:space="preserve"> ร้อยละ 65.00-69.99   </t>
  </si>
  <si>
    <t>= ((ช่อง E 34 - 65)/5)+1</t>
  </si>
  <si>
    <t>ผลการสำรวจความพึงพอใจของผู้รับบริการและความเชื่อมั่นต่อคุณภาพการให้บริการ</t>
  </si>
  <si>
    <t>พึงพอใจมากที่สุด</t>
  </si>
  <si>
    <t>1. ความพึงพอใจต่อกระบวนการ/ขั้นตอนการให้บริการ</t>
  </si>
  <si>
    <t xml:space="preserve">3) ขั้นตอนการให้บริการที่เหมาะสมสามารถบริการได้อย่างทั่วถึง        </t>
  </si>
  <si>
    <t>4) ความรวดเร็วในการให้บริการภายในระยะเวลาที่กำหนด</t>
  </si>
  <si>
    <t>5) ระยะเวลาที่สหกรณ์ได้รับการตรวจสอบมีความเหมาะสม (หลังจากท่านจัดทำบัญชี/งบการเงิน รายละเอียดประกอบงบการเงินถูกต้อง)</t>
  </si>
  <si>
    <t>2. ความพึงพอใจต่อเจ้าหน้าที่หรือบุคลากรที่ให้บริการ</t>
  </si>
  <si>
    <t>3. ความพึงพอใจต่อสิ่งอำนวยความสะดวก</t>
  </si>
  <si>
    <t>4. ความพึงพอใจต่อผลการให้บริการ</t>
  </si>
  <si>
    <t>2) ข้อเสนอแนะ/ข้อสังเกตของผู้สอบบัญชี เป็นประโยชน์ต่อการบริหารงานสหกรณ์</t>
  </si>
  <si>
    <t>3. สิ่งอำนวยความสะดวก( 2 ข้อคำถาม)</t>
  </si>
  <si>
    <t>4. ผลการให้บริการ( 4 ข้อคำถาม)</t>
  </si>
  <si>
    <t>1. กระบวนการ/ขั้นตอนการให้บริการ  ( 5 ข้อคำถาม)</t>
  </si>
  <si>
    <r>
      <t>u</t>
    </r>
    <r>
      <rPr>
        <b/>
        <sz val="11"/>
        <rFont val="AngsanaUPC"/>
        <family val="1"/>
      </rPr>
      <t>ค่าเฉลี่ย</t>
    </r>
  </si>
  <si>
    <r>
      <t>ร้อยละของ</t>
    </r>
    <r>
      <rPr>
        <b/>
        <sz val="11"/>
        <rFont val="Wingdings 2"/>
        <family val="1"/>
      </rPr>
      <t>u</t>
    </r>
  </si>
  <si>
    <t>1.2   ท่านมีความเชื่อมั่นต่อคุณภาพการให้บริการในด้านต่าง ๆ  เหล่านี้อย่างไร</t>
  </si>
  <si>
    <t xml:space="preserve">        2  =  ไม่เชื่อมั่น                   1 =  ไม่เชื่อมั่นเลย                      0  =  ไม่ทราบ/ไม่มีความคิดเห็น</t>
  </si>
  <si>
    <r>
      <t xml:space="preserve">        </t>
    </r>
    <r>
      <rPr>
        <sz val="15"/>
        <rFont val="AngsanaUPC"/>
        <family val="1"/>
      </rPr>
      <t>5  =  เชื่อมั่นมาก                 4  =  เชื่อมั่น                               3  =  ปานกลาง</t>
    </r>
  </si>
  <si>
    <t>1. การเกิดประโยชน์สุขของประชาชน</t>
  </si>
  <si>
    <t>1) เจ้าหน้าที่ปฏิบัติงานโดยคำนึงถึงประโยชน์ของประชาชน</t>
  </si>
  <si>
    <t>2) เจ้าหน้าที่มีการปฏิบัติภารกิจอย่างซื่อสัตย์ สุจริต</t>
  </si>
  <si>
    <t xml:space="preserve">3) เจ้าหน้าที่มีการปฏิบัติงาน โปร่งใสและสามารถตรวจสอบได้     </t>
  </si>
  <si>
    <t>4) เจ้าหน้าที่มีการรับฟังความคิดเห็น ข้อเสนอแนะ จากบุคคลทั่วไปและหน่วยงานภายนอก</t>
  </si>
  <si>
    <t>5) ประชาชนได้รับคำชี้แจงหรือการแก้ไขปัญหา กรณีมีการร้องเรียนเกี่ยวกับการปฏิบัติงานที่ไม่ถูกต้องเหมาะสมของเจ้าหน้าที่</t>
  </si>
  <si>
    <t>2. การเกิดผลสัมฤทธิ์ต่อภารกิจของกรมตรวจบัญชีสหกรณ์</t>
  </si>
  <si>
    <t>1) เจ้าหน้าที่ที่ให้บริการมีความรับผิดชอบในการปฏิบัติหน้าที่อย่างดี</t>
  </si>
  <si>
    <t>2) เจ้าหน้าที่มีความรู้ ความสามารถ ความชำนาญเหมาะสมกับงานที่รับผิดชอบ</t>
  </si>
  <si>
    <t>3) เจ้าหน้าที่มีความมุ่งมั่น ยินดี เต็มใจในการให้บริการ</t>
  </si>
  <si>
    <t>4) เจ้าหน้าที่ให้คำแนะนำและคำปรึกษาที่สามารถนำไปปฏิบัติได้</t>
  </si>
  <si>
    <t>3. การมีประสิทธิภาพและเกิดความคุ้มค่าในเชิงภารกิจของกรมตรวจบัญชีสหกรณ์</t>
  </si>
  <si>
    <t>1) มีการเปิดเผยข้อมูลข่าวสารให้ประชาชนทราบ</t>
  </si>
  <si>
    <t>2) มีการเปิดโอการให้ประชาชนเข้ามามีส่วนร่วม</t>
  </si>
  <si>
    <t>3) มีการใช้เทคโนโลยี และอุปกรณ์ต่าง ๆ ที่ทันสมัย เพื่อเพิ่มประสิทธิภาพในการดำเนินงาน</t>
  </si>
  <si>
    <t>4) มีการแจ้งให้ประชาชนทราบถึงสิทธิต่าง ๆ ในการให้บริการ</t>
  </si>
  <si>
    <t>5) ประชาชนสามารถเข้าถึงข้อมูลข่าวสารได้ง่ายและสะดวก</t>
  </si>
  <si>
    <t>4. การลดขั้นตอนการปฏิบัติงาน</t>
  </si>
  <si>
    <t>1) กรมตรวจบัญชีสหกรณ์มีขั้นตอนการให้บริการที่เหมาะสม</t>
  </si>
  <si>
    <t>2) กรมตรวจบัญชีสหกรณ์มีการชี้แจงหรือให้ข้อมูลหลักเกณฑ์และวิธีปฏิบัติงานเกี่ยวกับการบรากรให้ผู้รับบริการทราบ</t>
  </si>
  <si>
    <t>3) กรมตรวจบัญชีสหกรณ์มีระยะเวลาการให้บริการที่เหมาะสม</t>
  </si>
  <si>
    <t>5. การอำนวยความสะดวกและการตอบสนองความต้องการของประชาชน</t>
  </si>
  <si>
    <t>1) กรมตรวจบัญชีสหกรณ์ จัดให้มีการตอบคำถาม / คำแนะนำ</t>
  </si>
  <si>
    <t>2) กรมตรวจบัญชีสหกรณ์มีการดำเนินการตามข้อเสนอแนะและข้อร้องเรียนจากประชาชนรวมทั้งแจ้งผลให้ทราบด้วย</t>
  </si>
  <si>
    <t>3) กรมตรวจบัญชีสหกรณ์มีการนำเทคโนโลยีมาใช้ในการสื่อสาร และอำนวยความสะดวกแก่ประชาชน</t>
  </si>
  <si>
    <t>4) ท่านได้รับบริการที่มีคุณภาพ ถูกต้อง ครบถ้วน</t>
  </si>
  <si>
    <t>5)ท่านได้รับบริการที่สะดวกรวดเร็ว</t>
  </si>
  <si>
    <t>ประเด็นความเชื่อมั่น...........................................</t>
  </si>
  <si>
    <t>1. การเกิดประโยชน์สุขของประชาชน(5 ข้อคำถาม)</t>
  </si>
  <si>
    <t>3. การมีประสิทธิภาพและเกิดความคุ้มค่าในเชิงภารกิจของกรมตรวจบัญชีสหกรณ์(5 ข้อคำถาม)</t>
  </si>
  <si>
    <t>4. การลดขั้นตอนการปฏิบัติงาน(3 ข้อคำถาม)</t>
  </si>
  <si>
    <t>5. การอำนวยความสะดวกและการตอบสนองความต้องการของประชาชน(5 ข้อคำถาม)</t>
  </si>
  <si>
    <t>2. การเกิดผลสัมฤทธิ์ต่อภารกิจของกรมตรวจบัญชีสหกรณ์   (4 ข้อคำถาม)</t>
  </si>
  <si>
    <t>สรุปค่าคะแนนตามคำรับรอง  (22  ข้อคำถาม)</t>
  </si>
  <si>
    <t>หมายเหตุ  ส่วนนี้ไม่มีผลต่อการให้คะแนนตามตัวชี้วัด  แต่ขอให้คีย์ข้อมูลจากแบบสอบถามมาให้ครบด้วยค่ะ</t>
  </si>
  <si>
    <t xml:space="preserve">                   เนื่องจากจะนำข้อมูลมาจัดทำรายงานความไม่พึงพอใจต่องานบริการฯ  อีกส่วนหนี่งค่ะ</t>
  </si>
  <si>
    <t xml:space="preserve"> 2).................................................</t>
  </si>
  <si>
    <t xml:space="preserve"> 1)...................................................</t>
  </si>
  <si>
    <t xml:space="preserve"> 2)...................................................</t>
  </si>
  <si>
    <t xml:space="preserve"> 1)…................................................</t>
  </si>
  <si>
    <t xml:space="preserve"> 2)…..................................................</t>
  </si>
  <si>
    <t xml:space="preserve"> 1)…..........................................................</t>
  </si>
  <si>
    <t>1. การเกิดประโยชน์สุข</t>
  </si>
  <si>
    <t>5.การอำนวยความสะดวก</t>
  </si>
  <si>
    <t>4. การลดขั้นตอน</t>
  </si>
  <si>
    <t>2. การเกิดผลสัมฤทธิ์</t>
  </si>
  <si>
    <t>3. การมีประสิทธิภาพและคุ้มค่า</t>
  </si>
  <si>
    <t>งานบริการตรวจสอบบัญชีของผู้สอบบัญชีภาครัฐ</t>
  </si>
  <si>
    <t>ส่วนที่  1  ความพึงพอใจของผู้รับบริการต่องานตรวจสอบบัญชีของผู้สอบบัญชีภาครัฐ</t>
  </si>
  <si>
    <t>ส่วนที่  2  ความเชื่อมั่นต่อคุณภาพการให้บริการงานตรวจสอบบัญชีของผู้สอบัญชีภาครัฐ</t>
  </si>
  <si>
    <t>ส่วนที่  1  ความพึงพอใจของผู้รับบริการต่องานตรวจสอบบัญชีของผู้สอบัญชีภาครัฐ</t>
  </si>
  <si>
    <t>ส่วนที่ 3  ข้อคิดเห็น ข้อเสนอแนะ การให้บริการงานตรวจสอบบัญชีของผู้สอบบัญชีภาครัฐ</t>
  </si>
  <si>
    <t>งานบริการตรวจสอบบัญชีสหกรณ์ที่ตรวจสอบโดยผู้สอบบัญชีภาครัฐ</t>
  </si>
  <si>
    <t>ชื่อผู้สอบบัญชี</t>
  </si>
  <si>
    <t>6) ผู้สอบบัญชี เข้าร่วมประชุมคณะกรรมการดำเนินการ และสามารถให้ข้อสังเกต คำแนะนำ ชี้แจงข้อสงสัย ได้อย่างถูกต้องและน่าเชื่อถือ</t>
  </si>
  <si>
    <t>2. เจ้าหน้าที่หรือบุคลากรที่ให้บริการ(6 ข้อคำถาม)</t>
  </si>
  <si>
    <t>สรุปค่าคะแนนตามคำรับรอง  (17  ข้อคำถาม)</t>
  </si>
  <si>
    <t>2. เจ้าหน้าที่หรือบุคลากรที่ให้บริการ( 6 ข้อคำถาม)</t>
  </si>
  <si>
    <t>สรุปความพึงพอใจการให้บริการ  (17  ข้อคำถาม)</t>
  </si>
  <si>
    <t>จังหวัดตรัง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</si>
  <si>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</si>
  <si>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จำนวนผู้ตอบแบสอบถาม  ........4........   ราย</t>
  </si>
  <si>
    <t>จำนวนผู้ตอบแบสอบถาม  ........5........   ราย</t>
  </si>
  <si>
    <t>การสำรวจความพึงพอใจคุณภาพการให้บริการงานตรวจสอบบัญชี  ประจำปีงบประมาณ 2559</t>
  </si>
  <si>
    <t>การสำรวจความเชื่อมั่นคุณภาพการให้บริการงานตรวจสอบบัญชี  ประจำปีงบประมาณ 2559</t>
  </si>
  <si>
    <t>การสำรวจความพึงพอใจของผู้รับบริการและความเชื่อมั่นต่อคุณภาพการให้บริการตรวจสอบบัญชี  ประจำปีงบประมาณ 2559</t>
  </si>
  <si>
    <t>งานบริการตรวจสอบบัญชีสหกรณ์  ประจำปีงบประมาณ 2559</t>
  </si>
  <si>
    <t xml:space="preserve"> 1)เรื่องพาหนะการเดินทางของเจ้าหน้าที่</t>
  </si>
  <si>
    <t>P</t>
  </si>
  <si>
    <t xml:space="preserve"> 1)ระยะเวลาในการเข้ามาตรวจหลังส่งงบปีบัญชี</t>
  </si>
  <si>
    <t>สรุปความพึงพอใจการให้บริการและความเชื่อมั่นคุณภาพการให้บริการตามคำรับรองประจำปี 2559</t>
  </si>
  <si>
    <t xml:space="preserve"> </t>
  </si>
  <si>
    <t>จำนวนผู้ตอบแบบสอบถาม  ........50.......   ราย</t>
  </si>
  <si>
    <t>4. ผลการให้บริการ (4 ข้อคำถาม)</t>
  </si>
  <si>
    <t>3. สิ่งอำนวยความสะดวก (2 ข้อคำถาม)</t>
  </si>
  <si>
    <t>2. เจ้าหน้าที่หรือบุคลากรที่ให้บริการ (6 ข้อคำถาม)</t>
  </si>
  <si>
    <t>1. กระบวนการ/ขั้นตอนการให้บริการ  (5 ข้อคำถาม)</t>
  </si>
  <si>
    <t>เชื่อมั่นมาก</t>
  </si>
  <si>
    <t xml:space="preserve">  </t>
  </si>
  <si>
    <t>จำนวนผู้ตอบแบบสอบถาม  ........50........   ราย</t>
  </si>
  <si>
    <t xml:space="preserve">     - ผู้สอบบัญชีมีคุณลักษณะบ่อบอกถึงความน่าเชื่อถือให้บริการแนะนำเสนอแนะมีข้อพิสูจน์ที่ชัดเจน </t>
  </si>
  <si>
    <t xml:space="preserve">     - โปร่งใส ผดุงไว้ในความถูกต้อง และเป็นจริง สุภาพเรียบร้อย และเป็นคนดี มีความซื่อสัตย์สุจริต และเป็นธรรม</t>
  </si>
  <si>
    <t xml:space="preserve">     - เจ้าหน้าที่มีความรู้ความสามารถให้คำแนะนำที่ชัดเจนและถูกต้อง มีความซื่อสัตย์ในหน้าที่</t>
  </si>
  <si>
    <t xml:space="preserve">     - ผู้สอบบัญชีมีความรู้ความสามารถ ปฏิบัติงานด้วยความซื่อสัตย์ เต็มใจในการบริการ</t>
  </si>
  <si>
    <t xml:space="preserve">     - การแนะนำวิธีปฏิบัติงานได้ตามขั้นตอนของการทำบัญชีให้เป็นไปตามระเบียบข้อบังคับ</t>
  </si>
  <si>
    <t xml:space="preserve">     - การให้บริการสอบถามถึงปัญหาต่างๆในการทำงาน พร้องชี้แจงและแก้ไขปัญหาที่เกิดขึ้นทันที</t>
  </si>
  <si>
    <t xml:space="preserve">     - ผู้สอบบัญชีมีความน่ารัก เป็นมิตรกับสหกรณ์ ให้คำแนะนำในการตรวจในส่วนที่สหกรณ์บกพร่องได้ มีประโยชน์และปรับใช้ในทางที่เหมาะสมได้ดีมากๆ</t>
  </si>
  <si>
    <t xml:space="preserve">     - ให้คติแนะนำอย่างเสมอภาคและถูกต้อง</t>
  </si>
  <si>
    <t xml:space="preserve">     - ผู้สอบบัญชีให้คำแนะนำ บริการอย่างถูกต้อง และรวดเร็ว ช่วยแก้ปัญหาต่างๆอย่างเต็มใจ</t>
  </si>
  <si>
    <t xml:space="preserve">     - ให้คำแนะนำสหกรณ์ สามารถรู้งบการเงินผลกระทบที่จะเกิดขึ้น</t>
  </si>
  <si>
    <t xml:space="preserve">     - ผู้สอบมีความรู้ความสามารถแนะนำสหกรณ์ได้เป็นอย่างดี</t>
  </si>
  <si>
    <t xml:space="preserve">     - บริการเหมาะสมชัดเจนและรวดเร็วตามระยะเวลากำหนด</t>
  </si>
  <si>
    <t xml:space="preserve">     - เจ้าหน้าที่กรมตรวจให้คำปรึกษาได้เป็นอย่างดี มีการชี้แจงรายละเอียดต่างๆได้เป็นอย่างดี</t>
  </si>
  <si>
    <t xml:space="preserve">     - รวดเร็วและมีความละเอียดในการตรวจบัญชีของสหกรณ์ อีกทั้งแนะนำในส่วนที่ต้องแก้ไขปรับปรุง</t>
  </si>
  <si>
    <t>จำนวนผู้ตอบแบสอบถาม  .........50.......   ราย</t>
  </si>
  <si>
    <t>ในส่วนของ Sheetนี้เป็นการ link ผลมาจากส่วนที่ 1 จึงไม่ต้อง keyค่าใด ๆ  ยกเว้นถ้าคะแนนต่ำกว่า85.00 จะต้องใส่ค่าคะแนนใหม่ ไม่สามารถใส่สูตรให้ได้เพราะค่าคะแนนตั้งแต่หรือมากกว่า ร้อยละ 85.00เท่ากับ 5  ดังนั้นสามารถแทนค่าได้ในช่องข้างล่างนี้</t>
  </si>
  <si>
    <t>สำนักงานตรวจบัญชีสหกรณ์ที่ 9</t>
  </si>
  <si>
    <t>ตรัง</t>
  </si>
  <si>
    <t>จังหวัดนราธิวาส</t>
  </si>
  <si>
    <t>จำนวนผู้ตอบแบบสอบถาม  .........4.......   ราย</t>
  </si>
  <si>
    <t xml:space="preserve">     -  บริการรวดเร็วทันใจและให้บริการด้วยความเป็นกันเอง</t>
  </si>
  <si>
    <t>นราธิวาส</t>
  </si>
  <si>
    <t>จำนวนผู้ตอบแบบสอบถาม.....4......ราย</t>
  </si>
  <si>
    <t>จังหวัดปัตตานี</t>
  </si>
  <si>
    <t>จำนวนผู้ตอบแบบสอบถาม  .......5.........   ราย</t>
  </si>
  <si>
    <t>ปัตตานี</t>
  </si>
  <si>
    <t xml:space="preserve">     -  เจ้าหน้าที่มีความซื่อสัตย์</t>
  </si>
  <si>
    <t xml:space="preserve">     -  เจ้าหน้าที่มีความรู้ ความสามารถ  แนะนำสิ่งที่เป็นประโยชน์</t>
  </si>
  <si>
    <t xml:space="preserve">     -  รวดเร็ว ประทับใจ ทันท่วงที</t>
  </si>
  <si>
    <t xml:space="preserve">     -  เพื่อตรวจสอบความถูกต้องของการจัดทำบัญชีและเอกสารประกอบรายการบัญชีให้ถูกต้องตรงตามหลักบัญชี</t>
  </si>
  <si>
    <t xml:space="preserve">        และตามระเบียบที่นายทะเบียนสหกรณ์กำหนด  รวมถึงระเบียบและคำแนะนำที่กรมตรวจบัญชีสหกรณ์กำหนดขึ้น</t>
  </si>
  <si>
    <t>จำนวนผู้ตอบแบบสอบถาม....5.......ราย</t>
  </si>
  <si>
    <t>จังหวัด พัทลุง</t>
  </si>
  <si>
    <t>จำนวนผู้ตอบแบบสอบถาม  ........29........   ราย</t>
  </si>
  <si>
    <t>จำนวนผู้ตอบแบบสอบถาม  .......29......   ราย</t>
  </si>
  <si>
    <t>จำนวนผู้ตอบแบบสอบถาม......29.....ราย</t>
  </si>
  <si>
    <t>จังหวัด ยะลา</t>
  </si>
  <si>
    <t>จำนวนผู้ตอบแบสอบถาม  ........19........   ราย</t>
  </si>
  <si>
    <t>จำนวนผู้ตอบแบบสอบถาม  .......19.........   ราย</t>
  </si>
  <si>
    <t>จำนวนผู้ตอบแบบสอบถาม......19.....ราย</t>
  </si>
  <si>
    <t>จังหวัดสตูล</t>
  </si>
  <si>
    <t>จำนวนผู้ตอบแบบสอบถาม 30 ราย</t>
  </si>
  <si>
    <t>จำนวนผู้ตอบแบบสอบถาม    30  ราย</t>
  </si>
  <si>
    <t>สตูล</t>
  </si>
  <si>
    <t xml:space="preserve">    - ปฏิบัติงานด้วยความซื่อสัตย์โปร่งใสมีความรับผิดชอบสูง ข้อมูลถูกต้อง ปฏิบัติงานด้านสอบบัญชีอย่างซี่อสัตย์ ไม่เรียกรับผลประโยชน์</t>
  </si>
  <si>
    <t xml:space="preserve">        สามารถอธิบายเหตุผลในการจัดทำบัญชีได้ แม้นว่าทำไม่ตรงตามที่กฏหมายกำหนด</t>
  </si>
  <si>
    <t xml:space="preserve">    - มีมนุยษ์สัมพันธ์ดีมาก มีความกระตือรือร้นในการบริการ มีความรับผิดชอบ</t>
  </si>
  <si>
    <t xml:space="preserve">    - ทำงานได้อย่างรวดเร็วทั้งในด้านบริการในการเข้ารับตรวจบัญชีและด้านไอที เวลามีปัญหาด้านไอทีก็ให้ความรวดเร็วในการแก้ไขและ</t>
  </si>
  <si>
    <t xml:space="preserve">       ถูกต้องชัดเจน</t>
  </si>
  <si>
    <t xml:space="preserve">    - ตรวจสอบบัญชีถูกต้อง ชัดเจน โปร่งใส่ เป็นธรรม ถูกคือถูก ผิดคือผิด มีความรู้ ความสามารถในการตรวจสอบบัญชีได้อย่างถูกต้อง </t>
  </si>
  <si>
    <t xml:space="preserve">       ครบถ้วน มีความเอาใจใส่ ตรงไปตรงมา เสมอภาค มีมาตรฐานที่ดีความเต็มใจในการให้บริการ ผู้สอบปฏิบัติงานด้วยความซื่อสัตย์และ</t>
  </si>
  <si>
    <t xml:space="preserve">       ซื่อตรง</t>
  </si>
  <si>
    <t>สำนักงานตรวจบัญชีสหกรณ์ตรัง</t>
  </si>
  <si>
    <t>สำนักงานตรวจบัญชีสหกรณ์นราธิวาส</t>
  </si>
  <si>
    <t>สำนักงานตรวจบัญชีสหกรณ์ปัตตานี</t>
  </si>
  <si>
    <t>สำนักงานตรวจบัญชีสหกรณ์พัทลุง</t>
  </si>
  <si>
    <t>สำนักงานตรวจบัญชีสหกรณ์ยะลา</t>
  </si>
  <si>
    <t>สำนักงานตรวจบัญชีสหกรณ์สงขลา</t>
  </si>
  <si>
    <t>สำนักงานตรวจบัญชีสหกรณ์สตูล</t>
  </si>
  <si>
    <t>สรุปความเชื่อมั่นคุณภาพการให้บริการ (22  ข้อคำถาม)</t>
  </si>
  <si>
    <t>จังหวัด สงขลา</t>
  </si>
  <si>
    <t>จำนวนผู้ตอบแบบสอบถาม  ........65........   ราย</t>
  </si>
  <si>
    <t>จำนวนผู้ตอบแบบสอบถาม  ...........202..........   ราย</t>
  </si>
  <si>
    <t>จำนวนผู้ตอบแบบสอบถาม  .......65......   ราย</t>
  </si>
  <si>
    <t>จำนวนผู้ตอบแบบสอบถาม  .........202..........   ราย</t>
  </si>
  <si>
    <t>จำนวนผู้ตอบแบบสอบถาม......65.....ราย</t>
  </si>
  <si>
    <t>จำนวนผู้ตอบแบสอบถาม  ........202...........   ราย</t>
  </si>
  <si>
    <t>จำนวนผู้ตอบแบบสอบถามทั้งสิ้น       202   ราย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</si>
</sst>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#,##0.0"/>
    <numFmt numFmtId="215" formatCode="#,##0.000"/>
    <numFmt numFmtId="216" formatCode="#,##0.0000"/>
    <numFmt numFmtId="217" formatCode="#,##0.00000"/>
    <numFmt numFmtId="218" formatCode="0.0000000000"/>
    <numFmt numFmtId="219" formatCode="0.00000000000"/>
    <numFmt numFmtId="220" formatCode="0.000000000"/>
  </numFmts>
  <fonts count="114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2"/>
      <name val="Wingdings 2"/>
      <family val="1"/>
    </font>
    <font>
      <b/>
      <sz val="15"/>
      <name val="AngsanaUPC"/>
      <family val="1"/>
    </font>
    <font>
      <sz val="15"/>
      <name val="AngsanaUPC"/>
      <family val="1"/>
    </font>
    <font>
      <sz val="8"/>
      <color indexed="10"/>
      <name val="Tahoma"/>
      <family val="2"/>
    </font>
    <font>
      <sz val="8"/>
      <color indexed="12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ngsana New"/>
      <family val="1"/>
    </font>
    <font>
      <sz val="12"/>
      <name val="Angsana New"/>
      <family val="1"/>
    </font>
    <font>
      <b/>
      <sz val="12"/>
      <color indexed="10"/>
      <name val="Angsana New"/>
      <family val="1"/>
    </font>
    <font>
      <b/>
      <sz val="13"/>
      <name val="Angsana New"/>
      <family val="1"/>
    </font>
    <font>
      <sz val="12"/>
      <color indexed="10"/>
      <name val="Angsana New"/>
      <family val="1"/>
    </font>
    <font>
      <b/>
      <sz val="16"/>
      <name val="Angsana New"/>
      <family val="1"/>
    </font>
    <font>
      <b/>
      <sz val="10"/>
      <name val="Arial"/>
      <family val="2"/>
    </font>
    <font>
      <sz val="16"/>
      <name val="Angsana New"/>
      <family val="1"/>
    </font>
    <font>
      <sz val="14"/>
      <name val="Angsana New"/>
      <family val="1"/>
    </font>
    <font>
      <sz val="12"/>
      <name val="Cordia New"/>
      <family val="2"/>
    </font>
    <font>
      <sz val="11"/>
      <name val="Wingdings 2"/>
      <family val="1"/>
    </font>
    <font>
      <sz val="11"/>
      <name val="AngsanaUPC"/>
      <family val="1"/>
    </font>
    <font>
      <b/>
      <sz val="11"/>
      <name val="AngsanaUPC"/>
      <family val="1"/>
    </font>
    <font>
      <b/>
      <sz val="10"/>
      <name val="AngsanaUPC"/>
      <family val="1"/>
    </font>
    <font>
      <b/>
      <sz val="14"/>
      <color indexed="12"/>
      <name val="AngsanaUPC"/>
      <family val="1"/>
    </font>
    <font>
      <sz val="14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1"/>
      <name val="Wingdings 2"/>
      <family val="1"/>
    </font>
    <font>
      <b/>
      <sz val="14"/>
      <name val="Angsana New"/>
      <family val="1"/>
    </font>
    <font>
      <sz val="18"/>
      <name val="Arial"/>
      <family val="2"/>
    </font>
    <font>
      <sz val="10"/>
      <name val="Wingdings 2"/>
      <family val="1"/>
    </font>
    <font>
      <sz val="12"/>
      <color indexed="61"/>
      <name val="Angsana New"/>
      <family val="1"/>
    </font>
    <font>
      <b/>
      <sz val="18"/>
      <name val="AngsanaUPC"/>
      <family val="1"/>
    </font>
    <font>
      <b/>
      <u val="single"/>
      <sz val="10"/>
      <name val="Arial"/>
      <family val="2"/>
    </font>
    <font>
      <u val="single"/>
      <sz val="16"/>
      <name val="AngsanaUPC"/>
      <family val="1"/>
    </font>
    <font>
      <sz val="13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10"/>
      <name val="Arial"/>
      <family val="2"/>
    </font>
    <font>
      <sz val="12"/>
      <color indexed="8"/>
      <name val="Angsana New"/>
      <family val="1"/>
    </font>
    <font>
      <b/>
      <sz val="13"/>
      <color indexed="8"/>
      <name val="Angsana New"/>
      <family val="1"/>
    </font>
    <font>
      <b/>
      <sz val="12"/>
      <color indexed="8"/>
      <name val="Angsana New"/>
      <family val="1"/>
    </font>
    <font>
      <b/>
      <sz val="15"/>
      <color indexed="10"/>
      <name val="AngsanaUPC"/>
      <family val="1"/>
    </font>
    <font>
      <b/>
      <sz val="14"/>
      <color indexed="10"/>
      <name val="AngsanaUPC"/>
      <family val="1"/>
    </font>
    <font>
      <b/>
      <sz val="14"/>
      <color indexed="12"/>
      <name val="Angsana New"/>
      <family val="1"/>
    </font>
    <font>
      <sz val="12"/>
      <color indexed="10"/>
      <name val="AngsanaUPC"/>
      <family val="1"/>
    </font>
    <font>
      <b/>
      <sz val="16"/>
      <color indexed="10"/>
      <name val="AngsanaUPC"/>
      <family val="1"/>
    </font>
    <font>
      <sz val="10"/>
      <color indexed="10"/>
      <name val="AngsanaUPC"/>
      <family val="1"/>
    </font>
    <font>
      <u val="single"/>
      <sz val="16"/>
      <color indexed="10"/>
      <name val="AngsanaUPC"/>
      <family val="1"/>
    </font>
    <font>
      <sz val="13"/>
      <color indexed="10"/>
      <name val="AngsanaUPC"/>
      <family val="1"/>
    </font>
    <font>
      <sz val="14"/>
      <color indexed="30"/>
      <name val="Arial"/>
      <family val="2"/>
    </font>
    <font>
      <sz val="14"/>
      <color indexed="30"/>
      <name val="AngsanaUPC"/>
      <family val="1"/>
    </font>
    <font>
      <sz val="12"/>
      <color indexed="30"/>
      <name val="Angsana New"/>
      <family val="1"/>
    </font>
    <font>
      <b/>
      <sz val="16"/>
      <color indexed="1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0000"/>
      <name val="Arial"/>
      <family val="2"/>
    </font>
    <font>
      <sz val="12"/>
      <color theme="1"/>
      <name val="Angsana New"/>
      <family val="1"/>
    </font>
    <font>
      <b/>
      <sz val="13"/>
      <color theme="1"/>
      <name val="Angsana New"/>
      <family val="1"/>
    </font>
    <font>
      <b/>
      <sz val="12"/>
      <color theme="1"/>
      <name val="Angsana New"/>
      <family val="1"/>
    </font>
    <font>
      <b/>
      <sz val="15"/>
      <color rgb="FFFF0000"/>
      <name val="AngsanaUPC"/>
      <family val="1"/>
    </font>
    <font>
      <b/>
      <sz val="14"/>
      <color rgb="FFFF0000"/>
      <name val="AngsanaUPC"/>
      <family val="1"/>
    </font>
    <font>
      <b/>
      <sz val="14"/>
      <color rgb="FF0000FF"/>
      <name val="Angsana New"/>
      <family val="1"/>
    </font>
    <font>
      <sz val="12"/>
      <color rgb="FFFF000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0"/>
      <color rgb="FFFF0000"/>
      <name val="AngsanaUPC"/>
      <family val="1"/>
    </font>
    <font>
      <u val="single"/>
      <sz val="16"/>
      <color rgb="FFFF0000"/>
      <name val="AngsanaUPC"/>
      <family val="1"/>
    </font>
    <font>
      <sz val="13"/>
      <color rgb="FFFF0000"/>
      <name val="AngsanaUPC"/>
      <family val="1"/>
    </font>
    <font>
      <sz val="14"/>
      <color rgb="FF0070C0"/>
      <name val="Arial"/>
      <family val="2"/>
    </font>
    <font>
      <sz val="14"/>
      <color rgb="FF0070C0"/>
      <name val="AngsanaUPC"/>
      <family val="1"/>
    </font>
    <font>
      <sz val="12"/>
      <color rgb="FF0070C0"/>
      <name val="Angsana New"/>
      <family val="1"/>
    </font>
    <font>
      <b/>
      <sz val="12"/>
      <color rgb="FFFF0000"/>
      <name val="Angsana New"/>
      <family val="1"/>
    </font>
    <font>
      <b/>
      <sz val="16"/>
      <color rgb="FF000099"/>
      <name val="AngsanaUPC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uble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1" borderId="2" applyNumberFormat="0" applyAlignment="0" applyProtection="0"/>
    <xf numFmtId="0" fontId="85" fillId="0" borderId="3" applyNumberFormat="0" applyFill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7" fillId="23" borderId="1" applyNumberFormat="0" applyAlignment="0" applyProtection="0"/>
    <xf numFmtId="0" fontId="88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4" applyNumberFormat="0" applyFill="0" applyAlignment="0" applyProtection="0"/>
    <xf numFmtId="0" fontId="90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91" fillId="20" borderId="5" applyNumberFormat="0" applyAlignment="0" applyProtection="0"/>
    <xf numFmtId="0" fontId="0" fillId="32" borderId="6" applyNumberFormat="0" applyFont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2" fontId="18" fillId="0" borderId="10" xfId="5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2" fontId="20" fillId="0" borderId="12" xfId="5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2" fontId="19" fillId="0" borderId="13" xfId="5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2" fontId="21" fillId="0" borderId="15" xfId="50" applyNumberFormat="1" applyFont="1" applyBorder="1" applyAlignment="1">
      <alignment horizontal="center"/>
    </xf>
    <xf numFmtId="0" fontId="21" fillId="0" borderId="0" xfId="0" applyFont="1" applyAlignment="1">
      <alignment/>
    </xf>
    <xf numFmtId="2" fontId="19" fillId="0" borderId="11" xfId="50" applyNumberFormat="1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2" fontId="20" fillId="0" borderId="11" xfId="50" applyNumberFormat="1" applyFont="1" applyBorder="1" applyAlignment="1">
      <alignment horizontal="center"/>
    </xf>
    <xf numFmtId="0" fontId="20" fillId="0" borderId="11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22" fillId="0" borderId="11" xfId="0" applyFont="1" applyBorder="1" applyAlignment="1">
      <alignment horizontal="center"/>
    </xf>
    <xf numFmtId="2" fontId="22" fillId="0" borderId="11" xfId="5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14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50" applyNumberFormat="1" applyFont="1" applyAlignment="1">
      <alignment horizontal="center"/>
    </xf>
    <xf numFmtId="2" fontId="19" fillId="0" borderId="0" xfId="5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4" fillId="0" borderId="12" xfId="0" applyFont="1" applyBorder="1" applyAlignment="1">
      <alignment/>
    </xf>
    <xf numFmtId="0" fontId="0" fillId="0" borderId="11" xfId="0" applyBorder="1" applyAlignment="1">
      <alignment/>
    </xf>
    <xf numFmtId="0" fontId="23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27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2" fontId="10" fillId="33" borderId="18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23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22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26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9" fillId="34" borderId="25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left"/>
    </xf>
    <xf numFmtId="2" fontId="8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0" fontId="8" fillId="34" borderId="25" xfId="0" applyFont="1" applyFill="1" applyBorder="1" applyAlignment="1">
      <alignment horizontal="center" wrapText="1"/>
    </xf>
    <xf numFmtId="2" fontId="23" fillId="33" borderId="25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" fontId="10" fillId="0" borderId="30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vertical="center"/>
    </xf>
    <xf numFmtId="2" fontId="26" fillId="0" borderId="34" xfId="0" applyNumberFormat="1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vertical="center"/>
    </xf>
    <xf numFmtId="0" fontId="29" fillId="0" borderId="32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2" fontId="18" fillId="0" borderId="40" xfId="0" applyNumberFormat="1" applyFont="1" applyFill="1" applyBorder="1" applyAlignment="1">
      <alignment vertical="center"/>
    </xf>
    <xf numFmtId="2" fontId="23" fillId="0" borderId="41" xfId="0" applyNumberFormat="1" applyFont="1" applyFill="1" applyBorder="1" applyAlignment="1">
      <alignment vertical="center"/>
    </xf>
    <xf numFmtId="2" fontId="23" fillId="0" borderId="0" xfId="0" applyNumberFormat="1" applyFont="1" applyFill="1" applyBorder="1" applyAlignment="1">
      <alignment vertical="center"/>
    </xf>
    <xf numFmtId="2" fontId="23" fillId="0" borderId="42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2" fontId="23" fillId="0" borderId="50" xfId="0" applyNumberFormat="1" applyFont="1" applyFill="1" applyBorder="1" applyAlignment="1">
      <alignment vertical="center"/>
    </xf>
    <xf numFmtId="0" fontId="27" fillId="0" borderId="28" xfId="0" applyFont="1" applyFill="1" applyBorder="1" applyAlignment="1">
      <alignment vertical="center" wrapText="1"/>
    </xf>
    <xf numFmtId="2" fontId="23" fillId="0" borderId="32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2" fontId="25" fillId="0" borderId="32" xfId="0" applyNumberFormat="1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2" fontId="25" fillId="0" borderId="59" xfId="0" applyNumberFormat="1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10" fillId="0" borderId="64" xfId="0" applyFont="1" applyBorder="1" applyAlignment="1">
      <alignment/>
    </xf>
    <xf numFmtId="2" fontId="23" fillId="0" borderId="42" xfId="0" applyNumberFormat="1" applyFont="1" applyFill="1" applyBorder="1" applyAlignment="1">
      <alignment vertical="top"/>
    </xf>
    <xf numFmtId="2" fontId="23" fillId="0" borderId="32" xfId="0" applyNumberFormat="1" applyFont="1" applyFill="1" applyBorder="1" applyAlignment="1">
      <alignment vertical="top"/>
    </xf>
    <xf numFmtId="0" fontId="12" fillId="0" borderId="65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vertical="center"/>
    </xf>
    <xf numFmtId="4" fontId="34" fillId="0" borderId="41" xfId="47" applyNumberFormat="1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vertical="center"/>
    </xf>
    <xf numFmtId="4" fontId="34" fillId="0" borderId="10" xfId="47" applyNumberFormat="1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vertical="top"/>
    </xf>
    <xf numFmtId="4" fontId="34" fillId="0" borderId="41" xfId="47" applyNumberFormat="1" applyFont="1" applyFill="1" applyBorder="1" applyAlignment="1">
      <alignment horizontal="center" vertical="top"/>
    </xf>
    <xf numFmtId="0" fontId="6" fillId="0" borderId="51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2" fillId="0" borderId="6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2" fillId="0" borderId="5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7" fillId="0" borderId="66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vertical="center" wrapText="1"/>
    </xf>
    <xf numFmtId="0" fontId="7" fillId="0" borderId="68" xfId="0" applyFont="1" applyFill="1" applyBorder="1" applyAlignment="1">
      <alignment vertical="center" wrapText="1"/>
    </xf>
    <xf numFmtId="4" fontId="35" fillId="0" borderId="46" xfId="47" applyNumberFormat="1" applyFont="1" applyFill="1" applyBorder="1" applyAlignment="1">
      <alignment horizontal="center" vertical="center"/>
    </xf>
    <xf numFmtId="2" fontId="18" fillId="0" borderId="69" xfId="0" applyNumberFormat="1" applyFont="1" applyFill="1" applyBorder="1" applyAlignment="1">
      <alignment vertical="center"/>
    </xf>
    <xf numFmtId="4" fontId="35" fillId="0" borderId="70" xfId="47" applyNumberFormat="1" applyFont="1" applyFill="1" applyBorder="1" applyAlignment="1">
      <alignment horizontal="center" vertical="center"/>
    </xf>
    <xf numFmtId="2" fontId="18" fillId="0" borderId="71" xfId="0" applyNumberFormat="1" applyFont="1" applyFill="1" applyBorder="1" applyAlignment="1">
      <alignment vertical="center"/>
    </xf>
    <xf numFmtId="2" fontId="25" fillId="0" borderId="72" xfId="0" applyNumberFormat="1" applyFont="1" applyFill="1" applyBorder="1" applyAlignment="1">
      <alignment vertical="center"/>
    </xf>
    <xf numFmtId="0" fontId="7" fillId="0" borderId="69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27" fillId="0" borderId="73" xfId="0" applyFont="1" applyFill="1" applyBorder="1" applyAlignment="1">
      <alignment vertical="center" wrapText="1"/>
    </xf>
    <xf numFmtId="2" fontId="18" fillId="0" borderId="40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0" fontId="12" fillId="0" borderId="74" xfId="0" applyFont="1" applyFill="1" applyBorder="1" applyAlignment="1">
      <alignment horizontal="center" vertical="center"/>
    </xf>
    <xf numFmtId="4" fontId="35" fillId="0" borderId="60" xfId="47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4" fontId="34" fillId="0" borderId="63" xfId="47" applyNumberFormat="1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2" fontId="18" fillId="0" borderId="69" xfId="0" applyNumberFormat="1" applyFont="1" applyFill="1" applyBorder="1" applyAlignment="1">
      <alignment horizontal="center" vertical="center"/>
    </xf>
    <xf numFmtId="2" fontId="18" fillId="0" borderId="76" xfId="0" applyNumberFormat="1" applyFont="1" applyFill="1" applyBorder="1" applyAlignment="1">
      <alignment horizontal="center" vertical="center"/>
    </xf>
    <xf numFmtId="2" fontId="18" fillId="0" borderId="41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 wrapText="1"/>
    </xf>
    <xf numFmtId="2" fontId="23" fillId="0" borderId="35" xfId="0" applyNumberFormat="1" applyFont="1" applyFill="1" applyBorder="1" applyAlignment="1">
      <alignment vertical="center"/>
    </xf>
    <xf numFmtId="0" fontId="95" fillId="0" borderId="0" xfId="0" applyFont="1" applyAlignment="1">
      <alignment/>
    </xf>
    <xf numFmtId="0" fontId="0" fillId="0" borderId="13" xfId="0" applyFont="1" applyBorder="1" applyAlignment="1">
      <alignment/>
    </xf>
    <xf numFmtId="0" fontId="27" fillId="0" borderId="27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43" fontId="8" fillId="0" borderId="41" xfId="38" applyFont="1" applyFill="1" applyBorder="1" applyAlignment="1">
      <alignment vertical="center"/>
    </xf>
    <xf numFmtId="0" fontId="12" fillId="0" borderId="26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2" fontId="19" fillId="0" borderId="0" xfId="50" applyNumberFormat="1" applyFont="1" applyFill="1" applyAlignment="1">
      <alignment/>
    </xf>
    <xf numFmtId="0" fontId="18" fillId="0" borderId="10" xfId="0" applyFont="1" applyFill="1" applyBorder="1" applyAlignment="1">
      <alignment horizontal="center"/>
    </xf>
    <xf numFmtId="2" fontId="18" fillId="0" borderId="10" xfId="5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2" fontId="18" fillId="0" borderId="12" xfId="5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2" fontId="19" fillId="0" borderId="13" xfId="5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2" fontId="21" fillId="0" borderId="15" xfId="5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2" fontId="19" fillId="0" borderId="11" xfId="5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2" fontId="18" fillId="0" borderId="11" xfId="5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0" fontId="27" fillId="0" borderId="28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vertical="center"/>
    </xf>
    <xf numFmtId="0" fontId="10" fillId="0" borderId="17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0" fontId="0" fillId="0" borderId="13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96" fillId="0" borderId="13" xfId="0" applyFont="1" applyFill="1" applyBorder="1" applyAlignment="1">
      <alignment horizontal="center"/>
    </xf>
    <xf numFmtId="0" fontId="97" fillId="0" borderId="15" xfId="0" applyFont="1" applyFill="1" applyBorder="1" applyAlignment="1">
      <alignment horizontal="center"/>
    </xf>
    <xf numFmtId="0" fontId="96" fillId="0" borderId="11" xfId="0" applyFont="1" applyFill="1" applyBorder="1" applyAlignment="1">
      <alignment horizontal="center"/>
    </xf>
    <xf numFmtId="0" fontId="98" fillId="0" borderId="13" xfId="0" applyFont="1" applyFill="1" applyBorder="1" applyAlignment="1">
      <alignment horizontal="center"/>
    </xf>
    <xf numFmtId="0" fontId="98" fillId="0" borderId="11" xfId="0" applyFont="1" applyFill="1" applyBorder="1" applyAlignment="1">
      <alignment horizontal="center"/>
    </xf>
    <xf numFmtId="0" fontId="97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shrinkToFit="1"/>
    </xf>
    <xf numFmtId="0" fontId="31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10" fillId="33" borderId="64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31" fillId="0" borderId="10" xfId="0" applyFont="1" applyBorder="1" applyAlignment="1">
      <alignment horizontal="center" shrinkToFi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 shrinkToFit="1"/>
    </xf>
    <xf numFmtId="0" fontId="39" fillId="0" borderId="13" xfId="0" applyFont="1" applyBorder="1" applyAlignment="1">
      <alignment horizontal="center"/>
    </xf>
    <xf numFmtId="0" fontId="99" fillId="0" borderId="0" xfId="0" applyFont="1" applyFill="1" applyAlignment="1">
      <alignment horizontal="left" vertical="center"/>
    </xf>
    <xf numFmtId="2" fontId="18" fillId="0" borderId="41" xfId="0" applyNumberFormat="1" applyFont="1" applyFill="1" applyBorder="1" applyAlignment="1">
      <alignment vertical="center"/>
    </xf>
    <xf numFmtId="0" fontId="12" fillId="0" borderId="41" xfId="0" applyFont="1" applyFill="1" applyBorder="1" applyAlignment="1">
      <alignment horizontal="center" vertical="top" wrapText="1"/>
    </xf>
    <xf numFmtId="0" fontId="12" fillId="0" borderId="79" xfId="0" applyFont="1" applyFill="1" applyBorder="1" applyAlignment="1">
      <alignment vertical="center" wrapText="1"/>
    </xf>
    <xf numFmtId="0" fontId="7" fillId="0" borderId="8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27" fillId="0" borderId="83" xfId="0" applyFont="1" applyFill="1" applyBorder="1" applyAlignment="1">
      <alignment vertical="center" wrapText="1"/>
    </xf>
    <xf numFmtId="0" fontId="7" fillId="0" borderId="8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2" fontId="23" fillId="0" borderId="85" xfId="0" applyNumberFormat="1" applyFont="1" applyFill="1" applyBorder="1" applyAlignment="1">
      <alignment vertical="center"/>
    </xf>
    <xf numFmtId="0" fontId="27" fillId="0" borderId="86" xfId="0" applyFont="1" applyFill="1" applyBorder="1" applyAlignment="1">
      <alignment vertical="center" wrapText="1"/>
    </xf>
    <xf numFmtId="0" fontId="7" fillId="0" borderId="87" xfId="0" applyFont="1" applyFill="1" applyBorder="1" applyAlignment="1">
      <alignment vertical="center"/>
    </xf>
    <xf numFmtId="0" fontId="7" fillId="0" borderId="88" xfId="0" applyFont="1" applyFill="1" applyBorder="1" applyAlignment="1">
      <alignment vertical="center"/>
    </xf>
    <xf numFmtId="2" fontId="7" fillId="0" borderId="88" xfId="0" applyNumberFormat="1" applyFont="1" applyFill="1" applyBorder="1" applyAlignment="1">
      <alignment vertical="center"/>
    </xf>
    <xf numFmtId="2" fontId="23" fillId="0" borderId="89" xfId="0" applyNumberFormat="1" applyFont="1" applyFill="1" applyBorder="1" applyAlignment="1">
      <alignment vertical="center"/>
    </xf>
    <xf numFmtId="0" fontId="10" fillId="0" borderId="8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27" fillId="0" borderId="83" xfId="0" applyFont="1" applyFill="1" applyBorder="1" applyAlignment="1">
      <alignment vertical="center"/>
    </xf>
    <xf numFmtId="0" fontId="27" fillId="0" borderId="86" xfId="0" applyFont="1" applyFill="1" applyBorder="1" applyAlignment="1">
      <alignment vertical="center"/>
    </xf>
    <xf numFmtId="0" fontId="10" fillId="0" borderId="88" xfId="0" applyFont="1" applyFill="1" applyBorder="1" applyAlignment="1">
      <alignment vertical="center"/>
    </xf>
    <xf numFmtId="0" fontId="36" fillId="0" borderId="47" xfId="0" applyFont="1" applyFill="1" applyBorder="1" applyAlignment="1">
      <alignment vertical="center"/>
    </xf>
    <xf numFmtId="0" fontId="30" fillId="0" borderId="49" xfId="0" applyFont="1" applyFill="1" applyBorder="1" applyAlignment="1">
      <alignment vertical="center"/>
    </xf>
    <xf numFmtId="2" fontId="18" fillId="0" borderId="47" xfId="0" applyNumberFormat="1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left" vertical="center" wrapText="1"/>
    </xf>
    <xf numFmtId="0" fontId="8" fillId="0" borderId="81" xfId="0" applyFont="1" applyFill="1" applyBorder="1" applyAlignment="1">
      <alignment vertical="center"/>
    </xf>
    <xf numFmtId="4" fontId="34" fillId="0" borderId="81" xfId="47" applyNumberFormat="1" applyFont="1" applyFill="1" applyBorder="1" applyAlignment="1">
      <alignment horizontal="center" vertical="center"/>
    </xf>
    <xf numFmtId="2" fontId="23" fillId="0" borderId="82" xfId="0" applyNumberFormat="1" applyFont="1" applyFill="1" applyBorder="1" applyAlignment="1">
      <alignment vertical="center"/>
    </xf>
    <xf numFmtId="0" fontId="8" fillId="0" borderId="8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4" fontId="34" fillId="0" borderId="13" xfId="47" applyNumberFormat="1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vertical="center" wrapText="1"/>
    </xf>
    <xf numFmtId="0" fontId="8" fillId="0" borderId="88" xfId="0" applyFont="1" applyFill="1" applyBorder="1" applyAlignment="1">
      <alignment vertical="center"/>
    </xf>
    <xf numFmtId="4" fontId="34" fillId="0" borderId="88" xfId="47" applyNumberFormat="1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top" wrapText="1"/>
    </xf>
    <xf numFmtId="0" fontId="12" fillId="0" borderId="90" xfId="0" applyFont="1" applyFill="1" applyBorder="1" applyAlignment="1">
      <alignment horizontal="left" vertical="center" wrapText="1"/>
    </xf>
    <xf numFmtId="0" fontId="8" fillId="0" borderId="82" xfId="0" applyFont="1" applyFill="1" applyBorder="1" applyAlignment="1">
      <alignment vertical="center"/>
    </xf>
    <xf numFmtId="0" fontId="27" fillId="0" borderId="91" xfId="0" applyFont="1" applyFill="1" applyBorder="1" applyAlignment="1">
      <alignment vertical="center"/>
    </xf>
    <xf numFmtId="2" fontId="1" fillId="0" borderId="85" xfId="0" applyNumberFormat="1" applyFont="1" applyFill="1" applyBorder="1" applyAlignment="1">
      <alignment vertical="center"/>
    </xf>
    <xf numFmtId="0" fontId="27" fillId="0" borderId="91" xfId="0" applyFont="1" applyFill="1" applyBorder="1" applyAlignment="1">
      <alignment vertical="center" wrapText="1"/>
    </xf>
    <xf numFmtId="0" fontId="27" fillId="0" borderId="92" xfId="0" applyFont="1" applyFill="1" applyBorder="1" applyAlignment="1">
      <alignment horizontal="left" vertical="center" wrapText="1"/>
    </xf>
    <xf numFmtId="2" fontId="1" fillId="0" borderId="89" xfId="0" applyNumberFormat="1" applyFont="1" applyFill="1" applyBorder="1" applyAlignment="1">
      <alignment vertical="center"/>
    </xf>
    <xf numFmtId="0" fontId="12" fillId="0" borderId="90" xfId="0" applyFont="1" applyFill="1" applyBorder="1" applyAlignment="1">
      <alignment vertical="center" wrapText="1"/>
    </xf>
    <xf numFmtId="0" fontId="27" fillId="0" borderId="91" xfId="0" applyFont="1" applyFill="1" applyBorder="1" applyAlignment="1">
      <alignment horizontal="left" vertical="center" wrapText="1"/>
    </xf>
    <xf numFmtId="2" fontId="23" fillId="0" borderId="85" xfId="0" applyNumberFormat="1" applyFont="1" applyFill="1" applyBorder="1" applyAlignment="1">
      <alignment vertical="top"/>
    </xf>
    <xf numFmtId="0" fontId="27" fillId="0" borderId="92" xfId="0" applyFont="1" applyFill="1" applyBorder="1" applyAlignment="1">
      <alignment vertical="center" wrapText="1"/>
    </xf>
    <xf numFmtId="2" fontId="23" fillId="0" borderId="89" xfId="0" applyNumberFormat="1" applyFont="1" applyFill="1" applyBorder="1" applyAlignment="1">
      <alignment vertical="top"/>
    </xf>
    <xf numFmtId="0" fontId="27" fillId="0" borderId="92" xfId="0" applyFont="1" applyFill="1" applyBorder="1" applyAlignment="1">
      <alignment vertical="center"/>
    </xf>
    <xf numFmtId="0" fontId="7" fillId="0" borderId="90" xfId="0" applyFont="1" applyFill="1" applyBorder="1" applyAlignment="1">
      <alignment horizontal="left" vertical="center" wrapText="1"/>
    </xf>
    <xf numFmtId="4" fontId="35" fillId="0" borderId="81" xfId="47" applyNumberFormat="1" applyFont="1" applyFill="1" applyBorder="1" applyAlignment="1">
      <alignment horizontal="center" vertical="center"/>
    </xf>
    <xf numFmtId="2" fontId="25" fillId="0" borderId="82" xfId="0" applyNumberFormat="1" applyFont="1" applyFill="1" applyBorder="1" applyAlignment="1">
      <alignment vertical="center"/>
    </xf>
    <xf numFmtId="0" fontId="7" fillId="0" borderId="91" xfId="0" applyFont="1" applyFill="1" applyBorder="1" applyAlignment="1">
      <alignment vertical="center" wrapText="1"/>
    </xf>
    <xf numFmtId="4" fontId="35" fillId="0" borderId="13" xfId="47" applyNumberFormat="1" applyFont="1" applyFill="1" applyBorder="1" applyAlignment="1">
      <alignment horizontal="center" vertical="center"/>
    </xf>
    <xf numFmtId="2" fontId="25" fillId="0" borderId="85" xfId="0" applyNumberFormat="1" applyFont="1" applyFill="1" applyBorder="1" applyAlignment="1">
      <alignment vertical="center"/>
    </xf>
    <xf numFmtId="0" fontId="7" fillId="0" borderId="92" xfId="0" applyFont="1" applyFill="1" applyBorder="1" applyAlignment="1">
      <alignment vertical="center" wrapText="1"/>
    </xf>
    <xf numFmtId="4" fontId="35" fillId="0" borderId="88" xfId="47" applyNumberFormat="1" applyFont="1" applyFill="1" applyBorder="1" applyAlignment="1">
      <alignment horizontal="center" vertical="center"/>
    </xf>
    <xf numFmtId="2" fontId="25" fillId="0" borderId="89" xfId="0" applyNumberFormat="1" applyFont="1" applyFill="1" applyBorder="1" applyAlignment="1">
      <alignment vertical="center"/>
    </xf>
    <xf numFmtId="0" fontId="100" fillId="0" borderId="46" xfId="0" applyFont="1" applyFill="1" applyBorder="1" applyAlignment="1">
      <alignment vertical="center"/>
    </xf>
    <xf numFmtId="0" fontId="100" fillId="0" borderId="29" xfId="0" applyFont="1" applyFill="1" applyBorder="1" applyAlignment="1">
      <alignment vertical="center"/>
    </xf>
    <xf numFmtId="0" fontId="101" fillId="0" borderId="93" xfId="46" applyFont="1" applyFill="1" applyBorder="1">
      <alignment/>
      <protection/>
    </xf>
    <xf numFmtId="0" fontId="40" fillId="0" borderId="13" xfId="46" applyFont="1" applyFill="1" applyBorder="1" applyAlignment="1">
      <alignment horizontal="center"/>
      <protection/>
    </xf>
    <xf numFmtId="0" fontId="10" fillId="0" borderId="0" xfId="0" applyFont="1" applyAlignment="1">
      <alignment horizontal="right" vertical="center"/>
    </xf>
    <xf numFmtId="211" fontId="10" fillId="0" borderId="10" xfId="0" applyNumberFormat="1" applyFont="1" applyBorder="1" applyAlignment="1">
      <alignment horizontal="center" vertical="center"/>
    </xf>
    <xf numFmtId="0" fontId="102" fillId="0" borderId="0" xfId="0" applyFont="1" applyFill="1" applyAlignment="1">
      <alignment horizontal="center"/>
    </xf>
    <xf numFmtId="0" fontId="10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04" fillId="0" borderId="0" xfId="0" applyFont="1" applyAlignment="1">
      <alignment horizontal="left"/>
    </xf>
    <xf numFmtId="0" fontId="12" fillId="0" borderId="79" xfId="0" applyFont="1" applyFill="1" applyBorder="1" applyAlignment="1">
      <alignment horizontal="left" vertical="center" wrapText="1"/>
    </xf>
    <xf numFmtId="0" fontId="27" fillId="0" borderId="86" xfId="0" applyFont="1" applyFill="1" applyBorder="1" applyAlignment="1">
      <alignment horizontal="left" vertical="center" wrapText="1"/>
    </xf>
    <xf numFmtId="0" fontId="27" fillId="0" borderId="83" xfId="0" applyFont="1" applyFill="1" applyBorder="1" applyAlignment="1">
      <alignment horizontal="left" vertical="center" wrapText="1"/>
    </xf>
    <xf numFmtId="2" fontId="18" fillId="0" borderId="81" xfId="0" applyNumberFormat="1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2" fontId="18" fillId="0" borderId="88" xfId="0" applyNumberFormat="1" applyFont="1" applyFill="1" applyBorder="1" applyAlignment="1">
      <alignment vertical="center"/>
    </xf>
    <xf numFmtId="2" fontId="23" fillId="35" borderId="42" xfId="0" applyNumberFormat="1" applyFont="1" applyFill="1" applyBorder="1" applyAlignment="1">
      <alignment vertical="center"/>
    </xf>
    <xf numFmtId="2" fontId="18" fillId="0" borderId="81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18" fillId="0" borderId="88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4" fontId="10" fillId="0" borderId="22" xfId="47" applyNumberFormat="1" applyFont="1" applyFill="1" applyBorder="1" applyAlignment="1">
      <alignment horizontal="center"/>
    </xf>
    <xf numFmtId="211" fontId="10" fillId="0" borderId="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4" fontId="10" fillId="0" borderId="6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34" fillId="36" borderId="28" xfId="47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02" fillId="0" borderId="0" xfId="0" applyFont="1" applyFill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2" fillId="0" borderId="0" xfId="0" applyFont="1" applyAlignment="1">
      <alignment/>
    </xf>
    <xf numFmtId="0" fontId="107" fillId="0" borderId="0" xfId="0" applyFont="1" applyAlignment="1">
      <alignment/>
    </xf>
    <xf numFmtId="0" fontId="99" fillId="0" borderId="0" xfId="0" applyFont="1" applyAlignment="1">
      <alignment horizontal="center"/>
    </xf>
    <xf numFmtId="0" fontId="102" fillId="0" borderId="0" xfId="0" applyFont="1" applyAlignment="1">
      <alignment shrinkToFit="1"/>
    </xf>
    <xf numFmtId="0" fontId="102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103" fillId="0" borderId="0" xfId="0" applyFont="1" applyAlignment="1">
      <alignment horizontal="right"/>
    </xf>
    <xf numFmtId="49" fontId="102" fillId="0" borderId="0" xfId="0" applyNumberFormat="1" applyFont="1" applyAlignment="1">
      <alignment shrinkToFit="1"/>
    </xf>
    <xf numFmtId="2" fontId="102" fillId="0" borderId="0" xfId="0" applyNumberFormat="1" applyFont="1" applyAlignment="1">
      <alignment/>
    </xf>
    <xf numFmtId="2" fontId="102" fillId="0" borderId="0" xfId="0" applyNumberFormat="1" applyFont="1" applyFill="1" applyAlignment="1">
      <alignment/>
    </xf>
    <xf numFmtId="0" fontId="108" fillId="0" borderId="0" xfId="46" applyFont="1" applyFill="1" applyBorder="1">
      <alignment/>
      <protection/>
    </xf>
    <xf numFmtId="0" fontId="108" fillId="0" borderId="0" xfId="46" applyFont="1" applyFill="1">
      <alignment/>
      <protection/>
    </xf>
    <xf numFmtId="0" fontId="109" fillId="0" borderId="0" xfId="46" applyFont="1" applyFill="1" applyBorder="1">
      <alignment/>
      <protection/>
    </xf>
    <xf numFmtId="0" fontId="109" fillId="0" borderId="0" xfId="46" applyFont="1" applyFill="1">
      <alignment/>
      <protection/>
    </xf>
    <xf numFmtId="0" fontId="110" fillId="0" borderId="0" xfId="46" applyFont="1" applyFill="1" applyBorder="1">
      <alignment/>
      <protection/>
    </xf>
    <xf numFmtId="2" fontId="110" fillId="0" borderId="0" xfId="51" applyNumberFormat="1" applyFont="1" applyFill="1" applyAlignment="1">
      <alignment/>
    </xf>
    <xf numFmtId="0" fontId="18" fillId="0" borderId="10" xfId="46" applyFont="1" applyFill="1" applyBorder="1" applyAlignment="1">
      <alignment horizontal="center"/>
      <protection/>
    </xf>
    <xf numFmtId="2" fontId="18" fillId="0" borderId="10" xfId="51" applyNumberFormat="1" applyFont="1" applyFill="1" applyBorder="1" applyAlignment="1">
      <alignment horizontal="center"/>
    </xf>
    <xf numFmtId="0" fontId="111" fillId="0" borderId="11" xfId="46" applyFont="1" applyFill="1" applyBorder="1">
      <alignment/>
      <protection/>
    </xf>
    <xf numFmtId="0" fontId="18" fillId="0" borderId="11" xfId="46" applyFont="1" applyFill="1" applyBorder="1" applyAlignment="1">
      <alignment horizontal="center"/>
      <protection/>
    </xf>
    <xf numFmtId="2" fontId="18" fillId="0" borderId="12" xfId="51" applyNumberFormat="1" applyFont="1" applyFill="1" applyBorder="1" applyAlignment="1">
      <alignment horizontal="center"/>
    </xf>
    <xf numFmtId="0" fontId="19" fillId="0" borderId="13" xfId="46" applyFont="1" applyFill="1" applyBorder="1">
      <alignment/>
      <protection/>
    </xf>
    <xf numFmtId="0" fontId="19" fillId="0" borderId="13" xfId="46" applyFont="1" applyFill="1" applyBorder="1" applyAlignment="1">
      <alignment horizontal="center"/>
      <protection/>
    </xf>
    <xf numFmtId="0" fontId="21" fillId="0" borderId="10" xfId="46" applyFont="1" applyFill="1" applyBorder="1" applyAlignment="1">
      <alignment horizontal="center"/>
      <protection/>
    </xf>
    <xf numFmtId="0" fontId="111" fillId="0" borderId="13" xfId="46" applyFont="1" applyFill="1" applyBorder="1">
      <alignment/>
      <protection/>
    </xf>
    <xf numFmtId="0" fontId="19" fillId="0" borderId="11" xfId="46" applyFont="1" applyFill="1" applyBorder="1" applyAlignment="1">
      <alignment horizontal="center"/>
      <protection/>
    </xf>
    <xf numFmtId="2" fontId="19" fillId="0" borderId="11" xfId="51" applyNumberFormat="1" applyFont="1" applyFill="1" applyBorder="1" applyAlignment="1">
      <alignment horizontal="center"/>
    </xf>
    <xf numFmtId="0" fontId="18" fillId="0" borderId="13" xfId="46" applyFont="1" applyFill="1" applyBorder="1" applyAlignment="1">
      <alignment horizontal="center"/>
      <protection/>
    </xf>
    <xf numFmtId="2" fontId="18" fillId="0" borderId="11" xfId="51" applyNumberFormat="1" applyFont="1" applyFill="1" applyBorder="1" applyAlignment="1">
      <alignment horizontal="center"/>
    </xf>
    <xf numFmtId="0" fontId="19" fillId="0" borderId="14" xfId="46" applyFont="1" applyFill="1" applyBorder="1">
      <alignment/>
      <protection/>
    </xf>
    <xf numFmtId="0" fontId="12" fillId="0" borderId="94" xfId="0" applyFont="1" applyFill="1" applyBorder="1" applyAlignment="1">
      <alignment horizontal="left" vertical="center"/>
    </xf>
    <xf numFmtId="4" fontId="112" fillId="33" borderId="0" xfId="0" applyNumberFormat="1" applyFont="1" applyFill="1" applyAlignment="1">
      <alignment horizontal="center"/>
    </xf>
    <xf numFmtId="0" fontId="10" fillId="0" borderId="0" xfId="0" applyFont="1" applyAlignment="1">
      <alignment horizontal="center" wrapText="1" shrinkToFit="1"/>
    </xf>
    <xf numFmtId="0" fontId="12" fillId="0" borderId="0" xfId="0" applyFont="1" applyFill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2" fontId="42" fillId="34" borderId="95" xfId="34" applyNumberFormat="1" applyFont="1" applyFill="1" applyBorder="1" applyAlignment="1" applyProtection="1">
      <alignment horizontal="center"/>
      <protection/>
    </xf>
    <xf numFmtId="2" fontId="42" fillId="34" borderId="96" xfId="34" applyNumberFormat="1" applyFont="1" applyFill="1" applyBorder="1" applyAlignment="1" applyProtection="1">
      <alignment horizontal="center"/>
      <protection/>
    </xf>
    <xf numFmtId="2" fontId="42" fillId="34" borderId="97" xfId="34" applyNumberFormat="1" applyFont="1" applyFill="1" applyBorder="1" applyAlignment="1" applyProtection="1">
      <alignment horizontal="center"/>
      <protection/>
    </xf>
    <xf numFmtId="2" fontId="42" fillId="34" borderId="98" xfId="34" applyNumberFormat="1" applyFont="1" applyFill="1" applyBorder="1" applyAlignment="1" applyProtection="1">
      <alignment horizontal="center"/>
      <protection/>
    </xf>
    <xf numFmtId="2" fontId="41" fillId="36" borderId="74" xfId="0" applyNumberFormat="1" applyFont="1" applyFill="1" applyBorder="1" applyAlignment="1">
      <alignment horizontal="center"/>
    </xf>
    <xf numFmtId="2" fontId="41" fillId="36" borderId="99" xfId="0" applyNumberFormat="1" applyFont="1" applyFill="1" applyBorder="1" applyAlignment="1">
      <alignment horizontal="center"/>
    </xf>
    <xf numFmtId="0" fontId="8" fillId="34" borderId="65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9" fillId="34" borderId="100" xfId="0" applyFont="1" applyFill="1" applyBorder="1" applyAlignment="1">
      <alignment horizontal="center"/>
    </xf>
    <xf numFmtId="0" fontId="9" fillId="34" borderId="96" xfId="0" applyFont="1" applyFill="1" applyBorder="1" applyAlignment="1">
      <alignment horizontal="center"/>
    </xf>
    <xf numFmtId="0" fontId="8" fillId="34" borderId="95" xfId="0" applyFont="1" applyFill="1" applyBorder="1" applyAlignment="1">
      <alignment horizontal="center"/>
    </xf>
    <xf numFmtId="0" fontId="8" fillId="34" borderId="96" xfId="0" applyFont="1" applyFill="1" applyBorder="1" applyAlignment="1">
      <alignment horizontal="center"/>
    </xf>
    <xf numFmtId="0" fontId="8" fillId="34" borderId="97" xfId="0" applyFont="1" applyFill="1" applyBorder="1" applyAlignment="1">
      <alignment horizontal="center"/>
    </xf>
    <xf numFmtId="0" fontId="8" fillId="34" borderId="98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30" fillId="0" borderId="101" xfId="0" applyFont="1" applyFill="1" applyBorder="1" applyAlignment="1">
      <alignment horizontal="center" vertical="center"/>
    </xf>
    <xf numFmtId="0" fontId="30" fillId="0" borderId="102" xfId="0" applyFont="1" applyFill="1" applyBorder="1" applyAlignment="1">
      <alignment horizontal="center" vertical="center"/>
    </xf>
    <xf numFmtId="0" fontId="30" fillId="0" borderId="10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30" fillId="0" borderId="108" xfId="0" applyFont="1" applyFill="1" applyBorder="1" applyAlignment="1">
      <alignment horizontal="center" vertical="center"/>
    </xf>
    <xf numFmtId="0" fontId="30" fillId="0" borderId="10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 wrapText="1"/>
    </xf>
    <xf numFmtId="0" fontId="12" fillId="0" borderId="97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Sheet1" xfId="47"/>
    <cellStyle name="ป้อนค่า" xfId="48"/>
    <cellStyle name="ปานกลาง" xfId="49"/>
    <cellStyle name="Percent" xfId="50"/>
    <cellStyle name="เปอร์เซ็นต์ 2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76200</xdr:rowOff>
    </xdr:from>
    <xdr:to>
      <xdr:col>8</xdr:col>
      <xdr:colOff>342900</xdr:colOff>
      <xdr:row>8</xdr:row>
      <xdr:rowOff>219075</xdr:rowOff>
    </xdr:to>
    <xdr:sp>
      <xdr:nvSpPr>
        <xdr:cNvPr id="1" name="AutoShape 6"/>
        <xdr:cNvSpPr>
          <a:spLocks/>
        </xdr:cNvSpPr>
      </xdr:nvSpPr>
      <xdr:spPr>
        <a:xfrm>
          <a:off x="8039100" y="2295525"/>
          <a:ext cx="238125" cy="142875"/>
        </a:xfrm>
        <a:prstGeom prst="rightArrow">
          <a:avLst>
            <a:gd name="adj" fmla="val 24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9</xdr:row>
      <xdr:rowOff>28575</xdr:rowOff>
    </xdr:from>
    <xdr:to>
      <xdr:col>8</xdr:col>
      <xdr:colOff>342900</xdr:colOff>
      <xdr:row>9</xdr:row>
      <xdr:rowOff>171450</xdr:rowOff>
    </xdr:to>
    <xdr:sp>
      <xdr:nvSpPr>
        <xdr:cNvPr id="2" name="AutoShape 7"/>
        <xdr:cNvSpPr>
          <a:spLocks/>
        </xdr:cNvSpPr>
      </xdr:nvSpPr>
      <xdr:spPr>
        <a:xfrm>
          <a:off x="8039100" y="2524125"/>
          <a:ext cx="238125" cy="142875"/>
        </a:xfrm>
        <a:prstGeom prst="rightArrow">
          <a:avLst>
            <a:gd name="adj" fmla="val 24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12</xdr:row>
      <xdr:rowOff>57150</xdr:rowOff>
    </xdr:from>
    <xdr:to>
      <xdr:col>8</xdr:col>
      <xdr:colOff>342900</xdr:colOff>
      <xdr:row>12</xdr:row>
      <xdr:rowOff>200025</xdr:rowOff>
    </xdr:to>
    <xdr:sp>
      <xdr:nvSpPr>
        <xdr:cNvPr id="3" name="AutoShape 8"/>
        <xdr:cNvSpPr>
          <a:spLocks/>
        </xdr:cNvSpPr>
      </xdr:nvSpPr>
      <xdr:spPr>
        <a:xfrm>
          <a:off x="8039100" y="3381375"/>
          <a:ext cx="238125" cy="142875"/>
        </a:xfrm>
        <a:prstGeom prst="rightArrow">
          <a:avLst>
            <a:gd name="adj" fmla="val 24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11</xdr:row>
      <xdr:rowOff>57150</xdr:rowOff>
    </xdr:from>
    <xdr:to>
      <xdr:col>8</xdr:col>
      <xdr:colOff>342900</xdr:colOff>
      <xdr:row>11</xdr:row>
      <xdr:rowOff>200025</xdr:rowOff>
    </xdr:to>
    <xdr:sp>
      <xdr:nvSpPr>
        <xdr:cNvPr id="4" name="AutoShape 19"/>
        <xdr:cNvSpPr>
          <a:spLocks/>
        </xdr:cNvSpPr>
      </xdr:nvSpPr>
      <xdr:spPr>
        <a:xfrm>
          <a:off x="8039100" y="3105150"/>
          <a:ext cx="238125" cy="142875"/>
        </a:xfrm>
        <a:prstGeom prst="rightArrow">
          <a:avLst>
            <a:gd name="adj" fmla="val 24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26</xdr:row>
      <xdr:rowOff>85725</xdr:rowOff>
    </xdr:from>
    <xdr:to>
      <xdr:col>8</xdr:col>
      <xdr:colOff>323850</xdr:colOff>
      <xdr:row>26</xdr:row>
      <xdr:rowOff>219075</xdr:rowOff>
    </xdr:to>
    <xdr:sp>
      <xdr:nvSpPr>
        <xdr:cNvPr id="5" name="AutoShape 25"/>
        <xdr:cNvSpPr>
          <a:spLocks/>
        </xdr:cNvSpPr>
      </xdr:nvSpPr>
      <xdr:spPr>
        <a:xfrm>
          <a:off x="8020050" y="10201275"/>
          <a:ext cx="238125" cy="133350"/>
        </a:xfrm>
        <a:prstGeom prst="rightArrow">
          <a:avLst>
            <a:gd name="adj" fmla="val 24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34</xdr:row>
      <xdr:rowOff>104775</xdr:rowOff>
    </xdr:from>
    <xdr:to>
      <xdr:col>11</xdr:col>
      <xdr:colOff>638175</xdr:colOff>
      <xdr:row>35</xdr:row>
      <xdr:rowOff>133350</xdr:rowOff>
    </xdr:to>
    <xdr:sp>
      <xdr:nvSpPr>
        <xdr:cNvPr id="6" name="AutoShape 28"/>
        <xdr:cNvSpPr>
          <a:spLocks/>
        </xdr:cNvSpPr>
      </xdr:nvSpPr>
      <xdr:spPr>
        <a:xfrm>
          <a:off x="9763125" y="12392025"/>
          <a:ext cx="409575" cy="266700"/>
        </a:xfrm>
        <a:prstGeom prst="upArrow">
          <a:avLst>
            <a:gd name="adj" fmla="val -254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60</xdr:row>
      <xdr:rowOff>295275</xdr:rowOff>
    </xdr:from>
    <xdr:to>
      <xdr:col>11</xdr:col>
      <xdr:colOff>123825</xdr:colOff>
      <xdr:row>60</xdr:row>
      <xdr:rowOff>295275</xdr:rowOff>
    </xdr:to>
    <xdr:sp>
      <xdr:nvSpPr>
        <xdr:cNvPr id="7" name="AutoShape 29"/>
        <xdr:cNvSpPr>
          <a:spLocks/>
        </xdr:cNvSpPr>
      </xdr:nvSpPr>
      <xdr:spPr>
        <a:xfrm>
          <a:off x="9534525" y="22288500"/>
          <a:ext cx="123825" cy="0"/>
        </a:xfrm>
        <a:prstGeom prst="notched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14</xdr:row>
      <xdr:rowOff>66675</xdr:rowOff>
    </xdr:from>
    <xdr:to>
      <xdr:col>8</xdr:col>
      <xdr:colOff>323850</xdr:colOff>
      <xdr:row>14</xdr:row>
      <xdr:rowOff>200025</xdr:rowOff>
    </xdr:to>
    <xdr:sp>
      <xdr:nvSpPr>
        <xdr:cNvPr id="8" name="AutoShape 34"/>
        <xdr:cNvSpPr>
          <a:spLocks/>
        </xdr:cNvSpPr>
      </xdr:nvSpPr>
      <xdr:spPr>
        <a:xfrm>
          <a:off x="8020050" y="3943350"/>
          <a:ext cx="238125" cy="133350"/>
        </a:xfrm>
        <a:prstGeom prst="rightArrow">
          <a:avLst>
            <a:gd name="adj" fmla="val 25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95250</xdr:rowOff>
    </xdr:from>
    <xdr:to>
      <xdr:col>8</xdr:col>
      <xdr:colOff>304800</xdr:colOff>
      <xdr:row>13</xdr:row>
      <xdr:rowOff>219075</xdr:rowOff>
    </xdr:to>
    <xdr:sp>
      <xdr:nvSpPr>
        <xdr:cNvPr id="9" name="AutoShape 37"/>
        <xdr:cNvSpPr>
          <a:spLocks/>
        </xdr:cNvSpPr>
      </xdr:nvSpPr>
      <xdr:spPr>
        <a:xfrm>
          <a:off x="8010525" y="3695700"/>
          <a:ext cx="228600" cy="123825"/>
        </a:xfrm>
        <a:prstGeom prst="rightArrow">
          <a:avLst>
            <a:gd name="adj" fmla="val 24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57150</xdr:rowOff>
    </xdr:from>
    <xdr:to>
      <xdr:col>8</xdr:col>
      <xdr:colOff>323850</xdr:colOff>
      <xdr:row>27</xdr:row>
      <xdr:rowOff>200025</xdr:rowOff>
    </xdr:to>
    <xdr:sp>
      <xdr:nvSpPr>
        <xdr:cNvPr id="10" name="AutoShape 25"/>
        <xdr:cNvSpPr>
          <a:spLocks/>
        </xdr:cNvSpPr>
      </xdr:nvSpPr>
      <xdr:spPr>
        <a:xfrm>
          <a:off x="8020050" y="10448925"/>
          <a:ext cx="238125" cy="142875"/>
        </a:xfrm>
        <a:prstGeom prst="rightArrow">
          <a:avLst>
            <a:gd name="adj" fmla="val 24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85725</xdr:rowOff>
    </xdr:from>
    <xdr:to>
      <xdr:col>8</xdr:col>
      <xdr:colOff>342900</xdr:colOff>
      <xdr:row>29</xdr:row>
      <xdr:rowOff>219075</xdr:rowOff>
    </xdr:to>
    <xdr:sp>
      <xdr:nvSpPr>
        <xdr:cNvPr id="11" name="AutoShape 25"/>
        <xdr:cNvSpPr>
          <a:spLocks/>
        </xdr:cNvSpPr>
      </xdr:nvSpPr>
      <xdr:spPr>
        <a:xfrm>
          <a:off x="8039100" y="11029950"/>
          <a:ext cx="238125" cy="133350"/>
        </a:xfrm>
        <a:prstGeom prst="rightArrow">
          <a:avLst>
            <a:gd name="adj" fmla="val 24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30</xdr:row>
      <xdr:rowOff>66675</xdr:rowOff>
    </xdr:from>
    <xdr:to>
      <xdr:col>8</xdr:col>
      <xdr:colOff>333375</xdr:colOff>
      <xdr:row>30</xdr:row>
      <xdr:rowOff>209550</xdr:rowOff>
    </xdr:to>
    <xdr:sp>
      <xdr:nvSpPr>
        <xdr:cNvPr id="12" name="AutoShape 25"/>
        <xdr:cNvSpPr>
          <a:spLocks/>
        </xdr:cNvSpPr>
      </xdr:nvSpPr>
      <xdr:spPr>
        <a:xfrm>
          <a:off x="8029575" y="11287125"/>
          <a:ext cx="238125" cy="142875"/>
        </a:xfrm>
        <a:prstGeom prst="rightArrow">
          <a:avLst>
            <a:gd name="adj" fmla="val 24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31</xdr:row>
      <xdr:rowOff>66675</xdr:rowOff>
    </xdr:from>
    <xdr:to>
      <xdr:col>8</xdr:col>
      <xdr:colOff>323850</xdr:colOff>
      <xdr:row>31</xdr:row>
      <xdr:rowOff>209550</xdr:rowOff>
    </xdr:to>
    <xdr:sp>
      <xdr:nvSpPr>
        <xdr:cNvPr id="13" name="AutoShape 25"/>
        <xdr:cNvSpPr>
          <a:spLocks/>
        </xdr:cNvSpPr>
      </xdr:nvSpPr>
      <xdr:spPr>
        <a:xfrm>
          <a:off x="8020050" y="11563350"/>
          <a:ext cx="238125" cy="142875"/>
        </a:xfrm>
        <a:prstGeom prst="rightArrow">
          <a:avLst>
            <a:gd name="adj" fmla="val 24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32</xdr:row>
      <xdr:rowOff>38100</xdr:rowOff>
    </xdr:from>
    <xdr:to>
      <xdr:col>8</xdr:col>
      <xdr:colOff>323850</xdr:colOff>
      <xdr:row>32</xdr:row>
      <xdr:rowOff>180975</xdr:rowOff>
    </xdr:to>
    <xdr:sp>
      <xdr:nvSpPr>
        <xdr:cNvPr id="14" name="AutoShape 25"/>
        <xdr:cNvSpPr>
          <a:spLocks/>
        </xdr:cNvSpPr>
      </xdr:nvSpPr>
      <xdr:spPr>
        <a:xfrm>
          <a:off x="8020050" y="11811000"/>
          <a:ext cx="238125" cy="142875"/>
        </a:xfrm>
        <a:prstGeom prst="rightArrow">
          <a:avLst>
            <a:gd name="adj" fmla="val 24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10</xdr:row>
      <xdr:rowOff>57150</xdr:rowOff>
    </xdr:from>
    <xdr:to>
      <xdr:col>8</xdr:col>
      <xdr:colOff>342900</xdr:colOff>
      <xdr:row>10</xdr:row>
      <xdr:rowOff>200025</xdr:rowOff>
    </xdr:to>
    <xdr:sp>
      <xdr:nvSpPr>
        <xdr:cNvPr id="15" name="AutoShape 7"/>
        <xdr:cNvSpPr>
          <a:spLocks/>
        </xdr:cNvSpPr>
      </xdr:nvSpPr>
      <xdr:spPr>
        <a:xfrm>
          <a:off x="8039100" y="2828925"/>
          <a:ext cx="238125" cy="142875"/>
        </a:xfrm>
        <a:prstGeom prst="rightArrow">
          <a:avLst>
            <a:gd name="adj" fmla="val 24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85725</xdr:rowOff>
    </xdr:from>
    <xdr:to>
      <xdr:col>8</xdr:col>
      <xdr:colOff>342900</xdr:colOff>
      <xdr:row>28</xdr:row>
      <xdr:rowOff>228600</xdr:rowOff>
    </xdr:to>
    <xdr:sp>
      <xdr:nvSpPr>
        <xdr:cNvPr id="16" name="AutoShape 7"/>
        <xdr:cNvSpPr>
          <a:spLocks/>
        </xdr:cNvSpPr>
      </xdr:nvSpPr>
      <xdr:spPr>
        <a:xfrm>
          <a:off x="8039100" y="10753725"/>
          <a:ext cx="238125" cy="142875"/>
        </a:xfrm>
        <a:prstGeom prst="rightArrow">
          <a:avLst>
            <a:gd name="adj" fmla="val 24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5"/>
  <sheetViews>
    <sheetView tabSelected="1" zoomScale="110" zoomScaleNormal="110" zoomScalePageLayoutView="0" workbookViewId="0" topLeftCell="A28">
      <selection activeCell="J16" sqref="J16"/>
    </sheetView>
  </sheetViews>
  <sheetFormatPr defaultColWidth="9.140625" defaultRowHeight="12.75"/>
  <cols>
    <col min="1" max="1" width="6.421875" style="53" customWidth="1"/>
    <col min="2" max="2" width="11.7109375" style="53" customWidth="1"/>
    <col min="3" max="3" width="35.8515625" style="53" customWidth="1"/>
    <col min="4" max="4" width="17.00390625" style="53" customWidth="1"/>
    <col min="5" max="5" width="11.8515625" style="53" customWidth="1"/>
    <col min="6" max="7" width="12.7109375" style="53" customWidth="1"/>
    <col min="8" max="8" width="10.7109375" style="53" customWidth="1"/>
    <col min="9" max="9" width="5.7109375" style="53" customWidth="1"/>
    <col min="10" max="10" width="10.00390625" style="53" customWidth="1"/>
    <col min="11" max="11" width="8.28125" style="53" customWidth="1"/>
    <col min="12" max="12" width="12.7109375" style="53" customWidth="1"/>
    <col min="13" max="16384" width="9.140625" style="3" customWidth="1"/>
  </cols>
  <sheetData>
    <row r="1" spans="1:12" ht="24.75" customHeight="1">
      <c r="A1" s="402" t="s">
        <v>117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2" ht="24.75" customHeight="1">
      <c r="A2" s="402" t="s">
        <v>201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12" ht="21.75">
      <c r="A3" s="402" t="s">
        <v>0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ht="21">
      <c r="A4" s="73" t="s">
        <v>182</v>
      </c>
      <c r="B4" s="73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9.5" customHeight="1">
      <c r="A5" s="73" t="s">
        <v>231</v>
      </c>
      <c r="B5" s="73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21">
      <c r="A6" s="73" t="s">
        <v>282</v>
      </c>
      <c r="B6" s="73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21">
      <c r="A7" s="50" t="s">
        <v>183</v>
      </c>
      <c r="B7" s="50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s="56" customFormat="1" ht="21" customHeight="1">
      <c r="A8" s="262" t="s">
        <v>93</v>
      </c>
      <c r="B8" s="263" t="s">
        <v>95</v>
      </c>
      <c r="C8" s="262" t="s">
        <v>188</v>
      </c>
      <c r="D8" s="271" t="s">
        <v>59</v>
      </c>
      <c r="E8" s="271" t="s">
        <v>60</v>
      </c>
      <c r="F8" s="270" t="s">
        <v>61</v>
      </c>
      <c r="G8" s="271" t="s">
        <v>62</v>
      </c>
      <c r="H8" s="64"/>
      <c r="I8" s="54"/>
      <c r="J8" s="270" t="s">
        <v>63</v>
      </c>
      <c r="K8" s="271" t="s">
        <v>8</v>
      </c>
      <c r="L8" s="272" t="s">
        <v>64</v>
      </c>
    </row>
    <row r="9" spans="1:12" ht="21.75" customHeight="1">
      <c r="A9" s="72">
        <v>1</v>
      </c>
      <c r="B9" s="72">
        <v>50</v>
      </c>
      <c r="C9" s="70" t="s">
        <v>267</v>
      </c>
      <c r="D9" s="57">
        <f>'ส่วนที่ 1ความพึงพอใจงานบริการ'!I48</f>
        <v>4.348</v>
      </c>
      <c r="E9" s="57">
        <f>'ส่วนที่ 1ความพึงพอใจงานบริการ'!I49</f>
        <v>4.61</v>
      </c>
      <c r="F9" s="57">
        <f>'ส่วนที่ 1ความพึงพอใจงานบริการ'!I50</f>
        <v>4.31</v>
      </c>
      <c r="G9" s="57">
        <f>'ส่วนที่ 1ความพึงพอใจงานบริการ'!I51</f>
        <v>4.615</v>
      </c>
      <c r="H9" s="58"/>
      <c r="I9" s="59"/>
      <c r="J9" s="357">
        <f>'ส่วนที่ 1ความพึงพอใจงานบริการ'!I52</f>
        <v>4.498823529411765</v>
      </c>
      <c r="K9" s="60"/>
      <c r="L9" s="266"/>
    </row>
    <row r="10" spans="1:12" ht="21.75" customHeight="1">
      <c r="A10" s="72">
        <v>2</v>
      </c>
      <c r="B10" s="72">
        <v>4</v>
      </c>
      <c r="C10" s="70" t="s">
        <v>268</v>
      </c>
      <c r="D10" s="57">
        <f>'ส่วนที่ 1ความพึงพอใจงานบริการ'!U48</f>
        <v>4.4</v>
      </c>
      <c r="E10" s="57">
        <f>'ส่วนที่ 1ความพึงพอใจงานบริการ'!U49</f>
        <v>4.708333333333333</v>
      </c>
      <c r="F10" s="57">
        <f>'ส่วนที่ 1ความพึงพอใจงานบริการ'!U50</f>
        <v>4.625</v>
      </c>
      <c r="G10" s="57">
        <f>'ส่วนที่ 1ความพึงพอใจงานบริการ'!U51</f>
        <v>4.625</v>
      </c>
      <c r="H10" s="58"/>
      <c r="I10" s="54"/>
      <c r="J10" s="357">
        <f>'ส่วนที่ 1ความพึงพอใจงานบริการ'!U52</f>
        <v>4.588235294117647</v>
      </c>
      <c r="K10" s="62"/>
      <c r="L10" s="266"/>
    </row>
    <row r="11" spans="1:12" ht="21.75" customHeight="1">
      <c r="A11" s="72">
        <v>3</v>
      </c>
      <c r="B11" s="72">
        <v>5</v>
      </c>
      <c r="C11" s="70" t="s">
        <v>269</v>
      </c>
      <c r="D11" s="57">
        <f>'ส่วนที่ 1ความพึงพอใจงานบริการ'!AG48</f>
        <v>4.56</v>
      </c>
      <c r="E11" s="57">
        <f>'ส่วนที่ 1ความพึงพอใจงานบริการ'!AG49</f>
        <v>4.7</v>
      </c>
      <c r="F11" s="57">
        <f>'ส่วนที่ 1ความพึงพอใจงานบริการ'!AG50</f>
        <v>5</v>
      </c>
      <c r="G11" s="57">
        <f>'ส่วนที่ 1ความพึงพอใจงานบริการ'!AG51</f>
        <v>4.7</v>
      </c>
      <c r="H11" s="58"/>
      <c r="I11" s="54"/>
      <c r="J11" s="357">
        <f>'ส่วนที่ 1ความพึงพอใจงานบริการ'!AG52</f>
        <v>4.694117647058824</v>
      </c>
      <c r="K11" s="62"/>
      <c r="L11" s="266"/>
    </row>
    <row r="12" spans="1:12" ht="21.75" customHeight="1">
      <c r="A12" s="72">
        <v>4</v>
      </c>
      <c r="B12" s="72">
        <v>29</v>
      </c>
      <c r="C12" s="70" t="s">
        <v>270</v>
      </c>
      <c r="D12" s="57">
        <f>'ส่วนที่ 1ความพึงพอใจงานบริการ'!AS48</f>
        <v>4.441379310344828</v>
      </c>
      <c r="E12" s="57">
        <f>'ส่วนที่ 1ความพึงพอใจงานบริการ'!AS49</f>
        <v>4.683908045977011</v>
      </c>
      <c r="F12" s="57">
        <f>'ส่วนที่ 1ความพึงพอใจงานบริการ'!AS50</f>
        <v>4.327586206896552</v>
      </c>
      <c r="G12" s="57">
        <f>'ส่วนที่ 1ความพึงพอใจงานบริการ'!AS51</f>
        <v>4.663793103448276</v>
      </c>
      <c r="H12" s="58"/>
      <c r="I12" s="54"/>
      <c r="J12" s="357">
        <f>'ส่วนที่ 1ความพึงพอใจงานบริการ'!AS52</f>
        <v>4.565922920892495</v>
      </c>
      <c r="K12" s="62"/>
      <c r="L12" s="266"/>
    </row>
    <row r="13" spans="1:12" ht="21.75" customHeight="1">
      <c r="A13" s="72">
        <v>5</v>
      </c>
      <c r="B13" s="72">
        <v>19</v>
      </c>
      <c r="C13" s="70" t="s">
        <v>271</v>
      </c>
      <c r="D13" s="57">
        <f>'ส่วนที่ 1ความพึงพอใจงานบริการ'!BE48</f>
        <v>4.684210526315789</v>
      </c>
      <c r="E13" s="57">
        <f>'ส่วนที่ 1ความพึงพอใจงานบริการ'!BE49</f>
        <v>4.745614035087719</v>
      </c>
      <c r="F13" s="57">
        <f>'ส่วนที่ 1ความพึงพอใจงานบริการ'!BE50</f>
        <v>4.684210526315789</v>
      </c>
      <c r="G13" s="57">
        <f>'ส่วนที่ 1ความพึงพอใจงานบริการ'!BE51</f>
        <v>4.828947368421052</v>
      </c>
      <c r="H13" s="58"/>
      <c r="I13" s="54"/>
      <c r="J13" s="357">
        <f>'ส่วนที่ 1ความพึงพอใจงานบริการ'!BE52</f>
        <v>4.739938080495356</v>
      </c>
      <c r="K13" s="62"/>
      <c r="L13" s="266"/>
    </row>
    <row r="14" spans="1:12" ht="21.75" customHeight="1">
      <c r="A14" s="72">
        <v>6</v>
      </c>
      <c r="B14" s="72">
        <v>65</v>
      </c>
      <c r="C14" s="70" t="s">
        <v>272</v>
      </c>
      <c r="D14" s="57">
        <f>'ส่วนที่ 1ความพึงพอใจงานบริการ'!BQ48</f>
        <v>4.492307692307692</v>
      </c>
      <c r="E14" s="57">
        <f>'ส่วนที่ 1ความพึงพอใจงานบริการ'!BQ49</f>
        <v>4.6692307692307695</v>
      </c>
      <c r="F14" s="57">
        <f>'ส่วนที่ 1ความพึงพอใจงานบริการ'!BQ50</f>
        <v>4.553846153846154</v>
      </c>
      <c r="G14" s="57">
        <f>'ส่วนที่ 1ความพึงพอใจงานบริการ'!BQ51</f>
        <v>4.723076923076923</v>
      </c>
      <c r="H14" s="58"/>
      <c r="I14" s="54"/>
      <c r="J14" s="357">
        <f>'ส่วนที่ 1ความพึงพอใจงานบริการ'!BQ52</f>
        <v>4.616289592760181</v>
      </c>
      <c r="K14" s="62"/>
      <c r="L14" s="266"/>
    </row>
    <row r="15" spans="1:12" ht="21.75" customHeight="1">
      <c r="A15" s="252">
        <v>7</v>
      </c>
      <c r="B15" s="252">
        <v>30</v>
      </c>
      <c r="C15" s="253" t="s">
        <v>273</v>
      </c>
      <c r="D15" s="89">
        <f>'ส่วนที่ 1ความพึงพอใจงานบริการ'!CC48</f>
        <v>4.226666666666667</v>
      </c>
      <c r="E15" s="89">
        <f>'ส่วนที่ 1ความพึงพอใจงานบริการ'!CC49</f>
        <v>4.533333333333333</v>
      </c>
      <c r="F15" s="89">
        <f>'ส่วนที่ 1ความพึงพอใจงานบริการ'!CC50</f>
        <v>4.25</v>
      </c>
      <c r="G15" s="89">
        <f>'ส่วนที่ 1ความพึงพอใจงานบริการ'!CC51</f>
        <v>4.466666666666667</v>
      </c>
      <c r="H15" s="58"/>
      <c r="I15" s="54"/>
      <c r="J15" s="357">
        <f>'ส่วนที่ 1ความพึงพอใจงานบริการ'!CC52</f>
        <v>4.394117647058824</v>
      </c>
      <c r="K15" s="62"/>
      <c r="L15" s="266"/>
    </row>
    <row r="16" spans="1:12" ht="18.75" thickBot="1">
      <c r="A16" s="250" t="s">
        <v>2</v>
      </c>
      <c r="B16" s="251">
        <f>SUM(B9:B15)</f>
        <v>202</v>
      </c>
      <c r="C16" s="404"/>
      <c r="D16" s="404"/>
      <c r="E16" s="404"/>
      <c r="F16" s="404"/>
      <c r="G16" s="63"/>
      <c r="H16" s="63"/>
      <c r="I16" s="64" t="s">
        <v>94</v>
      </c>
      <c r="J16" s="65">
        <f>'ส่วนที่ 1ความพึงพอใจงานบริการ'!CO52</f>
        <v>4.559988351776354</v>
      </c>
      <c r="K16" s="65">
        <f>J16*100/5</f>
        <v>91.19976703552709</v>
      </c>
      <c r="L16" s="65">
        <v>5</v>
      </c>
    </row>
    <row r="17" spans="7:12" ht="108" customHeight="1" thickTop="1">
      <c r="G17" s="53" t="s">
        <v>195</v>
      </c>
      <c r="I17" s="339" t="s">
        <v>80</v>
      </c>
      <c r="J17" s="401" t="s">
        <v>230</v>
      </c>
      <c r="K17" s="401"/>
      <c r="L17" s="401"/>
    </row>
    <row r="18" spans="10:12" ht="126">
      <c r="J18" s="157"/>
      <c r="K18" s="69" t="s">
        <v>81</v>
      </c>
      <c r="L18" s="340">
        <f>85/85*5</f>
        <v>5</v>
      </c>
    </row>
    <row r="19" spans="10:12" ht="22.5" customHeight="1">
      <c r="J19" s="273"/>
      <c r="K19" s="274"/>
      <c r="L19" s="358"/>
    </row>
    <row r="20" spans="10:12" ht="22.5" customHeight="1">
      <c r="J20" s="273"/>
      <c r="K20" s="274"/>
      <c r="L20" s="358"/>
    </row>
    <row r="21" spans="10:12" ht="22.5" customHeight="1">
      <c r="J21" s="273"/>
      <c r="K21" s="274"/>
      <c r="L21" s="358"/>
    </row>
    <row r="22" spans="10:12" ht="22.5" customHeight="1">
      <c r="J22" s="273"/>
      <c r="K22" s="274"/>
      <c r="L22" s="358"/>
    </row>
    <row r="23" spans="10:12" ht="22.5" customHeight="1">
      <c r="J23" s="273"/>
      <c r="K23" s="274"/>
      <c r="L23" s="358"/>
    </row>
    <row r="24" spans="10:12" ht="22.5" customHeight="1">
      <c r="J24" s="273"/>
      <c r="K24" s="274"/>
      <c r="L24" s="358"/>
    </row>
    <row r="25" spans="1:2" ht="26.25" customHeight="1">
      <c r="A25" s="50" t="s">
        <v>184</v>
      </c>
      <c r="B25" s="50"/>
    </row>
    <row r="26" spans="1:12" s="56" customFormat="1" ht="55.5" customHeight="1">
      <c r="A26" s="264" t="s">
        <v>93</v>
      </c>
      <c r="B26" s="265" t="s">
        <v>95</v>
      </c>
      <c r="C26" s="264" t="s">
        <v>188</v>
      </c>
      <c r="D26" s="359" t="s">
        <v>177</v>
      </c>
      <c r="E26" s="359" t="s">
        <v>180</v>
      </c>
      <c r="F26" s="359" t="s">
        <v>181</v>
      </c>
      <c r="G26" s="359" t="s">
        <v>179</v>
      </c>
      <c r="H26" s="359" t="s">
        <v>178</v>
      </c>
      <c r="I26" s="54"/>
      <c r="J26" s="267" t="s">
        <v>63</v>
      </c>
      <c r="K26" s="268" t="s">
        <v>8</v>
      </c>
      <c r="L26" s="269" t="s">
        <v>64</v>
      </c>
    </row>
    <row r="27" spans="1:12" ht="21.75" customHeight="1">
      <c r="A27" s="72">
        <v>1</v>
      </c>
      <c r="B27" s="72">
        <v>50</v>
      </c>
      <c r="C27" s="70" t="s">
        <v>267</v>
      </c>
      <c r="D27" s="57">
        <f>'ส่วนที่ 2 ความเชื่อมั่น'!I62</f>
        <v>4.526315789473684</v>
      </c>
      <c r="E27" s="57">
        <f>'ส่วนที่ 2 ความเชื่อมั่น'!I63</f>
        <v>4.68</v>
      </c>
      <c r="F27" s="57">
        <f>'ส่วนที่ 2 ความเชื่อมั่น'!I64</f>
        <v>4.34</v>
      </c>
      <c r="G27" s="57">
        <f>'ส่วนที่ 2 ความเชื่อมั่น'!I65</f>
        <v>4.473333333333334</v>
      </c>
      <c r="H27" s="57">
        <f>'ส่วนที่ 2 ความเชื่อมั่น'!I66</f>
        <v>4.3453815261044175</v>
      </c>
      <c r="I27" s="59"/>
      <c r="J27" s="357">
        <f>'ส่วนที่ 2 ความเชื่อมั่น'!I67</f>
        <v>4.463503649635037</v>
      </c>
      <c r="K27" s="60"/>
      <c r="L27" s="61"/>
    </row>
    <row r="28" spans="1:12" ht="21.75" customHeight="1">
      <c r="A28" s="72">
        <v>2</v>
      </c>
      <c r="B28" s="72">
        <v>4</v>
      </c>
      <c r="C28" s="70" t="s">
        <v>268</v>
      </c>
      <c r="D28" s="57">
        <f>'ส่วนที่ 2 ความเชื่อมั่น'!U62</f>
        <v>4.65</v>
      </c>
      <c r="E28" s="57">
        <f>'ส่วนที่ 2 ความเชื่อมั่น'!U63</f>
        <v>4.625</v>
      </c>
      <c r="F28" s="57">
        <f>'ส่วนที่ 2 ความเชื่อมั่น'!U64</f>
        <v>4.65</v>
      </c>
      <c r="G28" s="57">
        <f>'ส่วนที่ 2 ความเชื่อมั่น'!U65</f>
        <v>4.583333333333333</v>
      </c>
      <c r="H28" s="57">
        <f>'ส่วนที่ 2 ความเชื่อมั่น'!U66</f>
        <v>4.6</v>
      </c>
      <c r="I28" s="54"/>
      <c r="J28" s="88">
        <f>'ส่วนที่ 2 ความเชื่อมั่น'!U67</f>
        <v>4.625</v>
      </c>
      <c r="K28" s="62"/>
      <c r="L28" s="61"/>
    </row>
    <row r="29" spans="1:12" ht="21.75" customHeight="1">
      <c r="A29" s="72">
        <v>3</v>
      </c>
      <c r="B29" s="72">
        <v>5</v>
      </c>
      <c r="C29" s="70" t="s">
        <v>269</v>
      </c>
      <c r="D29" s="57">
        <f>'ส่วนที่ 2 ความเชื่อมั่น'!AG62</f>
        <v>4.76</v>
      </c>
      <c r="E29" s="57">
        <f>'ส่วนที่ 2 ความเชื่อมั่น'!AG63</f>
        <v>4.75</v>
      </c>
      <c r="F29" s="57">
        <f>'ส่วนที่ 2 ความเชื่อมั่น'!AG64</f>
        <v>4.64</v>
      </c>
      <c r="G29" s="57">
        <f>'ส่วนที่ 2 ความเชื่อมั่น'!AG65</f>
        <v>4.6</v>
      </c>
      <c r="H29" s="57">
        <f>'ส่วนที่ 2 ความเชื่อมั่น'!AG66</f>
        <v>4.76</v>
      </c>
      <c r="I29" s="54"/>
      <c r="J29" s="88">
        <f>'ส่วนที่ 2 ความเชื่อมั่น'!AG67</f>
        <v>4.709090909090909</v>
      </c>
      <c r="K29" s="62"/>
      <c r="L29" s="61"/>
    </row>
    <row r="30" spans="1:12" ht="21.75" customHeight="1">
      <c r="A30" s="72">
        <v>4</v>
      </c>
      <c r="B30" s="72">
        <v>29</v>
      </c>
      <c r="C30" s="70" t="s">
        <v>270</v>
      </c>
      <c r="D30" s="57">
        <f>'ส่วนที่ 2 ความเชื่อมั่น'!AS62</f>
        <v>4.56551724137931</v>
      </c>
      <c r="E30" s="57">
        <f>'ส่วนที่ 2 ความเชื่อมั่น'!AS63</f>
        <v>4.681034482758621</v>
      </c>
      <c r="F30" s="57">
        <f>'ส่วนที่ 2 ความเชื่อมั่น'!AS64</f>
        <v>4.324137931034483</v>
      </c>
      <c r="G30" s="57">
        <f>'ส่วนที่ 2 ความเชื่อมั่น'!AS65</f>
        <v>4.517241379310345</v>
      </c>
      <c r="H30" s="57">
        <f>'ส่วนที่ 2 ความเชื่อมั่น'!AS66</f>
        <v>4.503448275862069</v>
      </c>
      <c r="I30" s="54"/>
      <c r="J30" s="88">
        <f>'ส่วนที่ 2 ความเชื่อมั่น'!AS67</f>
        <v>4.5109717868338555</v>
      </c>
      <c r="K30" s="62"/>
      <c r="L30" s="61"/>
    </row>
    <row r="31" spans="1:12" ht="21.75" customHeight="1">
      <c r="A31" s="72">
        <v>5</v>
      </c>
      <c r="B31" s="72">
        <v>19</v>
      </c>
      <c r="C31" s="70" t="s">
        <v>271</v>
      </c>
      <c r="D31" s="57">
        <f>'ส่วนที่ 2 ความเชื่อมั่น'!BE62</f>
        <v>4.631578947368421</v>
      </c>
      <c r="E31" s="57">
        <f>'ส่วนที่ 2 ความเชื่อมั่น'!BE63</f>
        <v>4.802631578947368</v>
      </c>
      <c r="F31" s="57">
        <f>'ส่วนที่ 2 ความเชื่อมั่น'!BE64</f>
        <v>4.684210526315789</v>
      </c>
      <c r="G31" s="57">
        <f>'ส่วนที่ 2 ความเชื่อมั่น'!BE65</f>
        <v>4.7894736842105265</v>
      </c>
      <c r="H31" s="57">
        <f>'ส่วนที่ 2 ความเชื่อมั่น'!BE66</f>
        <v>4.705263157894737</v>
      </c>
      <c r="I31" s="54"/>
      <c r="J31" s="88">
        <f>'ส่วนที่ 2 ความเชื่อมั่น'!BE67</f>
        <v>4.712918660287081</v>
      </c>
      <c r="K31" s="62"/>
      <c r="L31" s="61"/>
    </row>
    <row r="32" spans="1:12" ht="21.75" customHeight="1">
      <c r="A32" s="72">
        <v>6</v>
      </c>
      <c r="B32" s="72">
        <v>65</v>
      </c>
      <c r="C32" s="70" t="s">
        <v>272</v>
      </c>
      <c r="D32" s="57">
        <f>'ส่วนที่ 2 ความเชื่อมั่น'!BQ62</f>
        <v>4.686153846153847</v>
      </c>
      <c r="E32" s="57">
        <f>'ส่วนที่ 2 ความเชื่อมั่น'!BQ63</f>
        <v>4.746153846153846</v>
      </c>
      <c r="F32" s="57">
        <f>'ส่วนที่ 2 ความเชื่อมั่น'!BQ64</f>
        <v>4.541538461538462</v>
      </c>
      <c r="G32" s="88">
        <f>'ส่วนที่ 2 ความเชื่อมั่น'!BQ65</f>
        <v>4.589743589743589</v>
      </c>
      <c r="H32" s="88">
        <f>'ส่วนที่ 2 ความเชื่อมั่น'!BQ66</f>
        <v>4.6</v>
      </c>
      <c r="I32" s="54"/>
      <c r="J32" s="360">
        <f>'ส่วนที่ 2 ความเชื่อมั่น'!BQ67</f>
        <v>4.631468531468531</v>
      </c>
      <c r="K32" s="62"/>
      <c r="L32" s="61"/>
    </row>
    <row r="33" spans="1:12" ht="21.75" customHeight="1">
      <c r="A33" s="252">
        <v>7</v>
      </c>
      <c r="B33" s="252">
        <v>30</v>
      </c>
      <c r="C33" s="253" t="s">
        <v>273</v>
      </c>
      <c r="D33" s="57">
        <f>'ส่วนที่ 2 ความเชื่อมั่น'!CC62</f>
        <v>4.466666666666667</v>
      </c>
      <c r="E33" s="57">
        <f>'ส่วนที่ 2 ความเชื่อมั่น'!CC63</f>
        <v>4.533333333333333</v>
      </c>
      <c r="F33" s="57">
        <f>'ส่วนที่ 2 ความเชื่อมั่น'!CC64</f>
        <v>4.18</v>
      </c>
      <c r="G33" s="89">
        <f>'ส่วนที่ 2 ความเชื่อมั่น'!CC65</f>
        <v>4.288888888888889</v>
      </c>
      <c r="H33" s="89">
        <f>'ส่วนที่ 2 ความเชื่อมั่น'!CC66</f>
        <v>4.273333333333333</v>
      </c>
      <c r="I33" s="54"/>
      <c r="J33" s="360">
        <f>'ส่วนที่ 2 ความเชื่อมั่น'!CC67</f>
        <v>4.345454545454546</v>
      </c>
      <c r="K33" s="62"/>
      <c r="L33" s="61"/>
    </row>
    <row r="34" spans="1:12" ht="18.75" thickBot="1">
      <c r="A34" s="55" t="s">
        <v>2</v>
      </c>
      <c r="B34" s="77">
        <f>SUM(B27:B33)</f>
        <v>202</v>
      </c>
      <c r="C34" s="403"/>
      <c r="D34" s="403"/>
      <c r="E34" s="403"/>
      <c r="F34" s="403"/>
      <c r="G34" s="63"/>
      <c r="H34" s="63"/>
      <c r="I34" s="64" t="s">
        <v>94</v>
      </c>
      <c r="J34" s="65">
        <f>'ส่วนที่ 2 ความเชื่อมั่น'!CO67</f>
        <v>4.539639639639639</v>
      </c>
      <c r="K34" s="65">
        <f>J34*100/5</f>
        <v>90.79279279279278</v>
      </c>
      <c r="L34" s="65">
        <f>L38</f>
        <v>5</v>
      </c>
    </row>
    <row r="35" spans="3:10" ht="18.75" thickTop="1">
      <c r="C35" s="71"/>
      <c r="D35" s="66"/>
      <c r="E35" s="66"/>
      <c r="F35" s="66"/>
      <c r="G35" s="66"/>
      <c r="H35" s="66"/>
      <c r="I35" s="66"/>
      <c r="J35" s="67"/>
    </row>
    <row r="36" spans="3:11" ht="14.25" customHeight="1">
      <c r="C36" s="52"/>
      <c r="D36" s="68"/>
      <c r="E36" s="68"/>
      <c r="F36" s="68"/>
      <c r="G36" s="68"/>
      <c r="H36" s="68"/>
      <c r="I36" s="68"/>
      <c r="J36" s="361"/>
      <c r="K36" s="362"/>
    </row>
    <row r="37" spans="9:12" ht="109.5" customHeight="1">
      <c r="I37" s="339" t="s">
        <v>80</v>
      </c>
      <c r="J37" s="401" t="s">
        <v>230</v>
      </c>
      <c r="K37" s="401"/>
      <c r="L37" s="401"/>
    </row>
    <row r="38" spans="11:12" ht="126">
      <c r="K38" s="69" t="s">
        <v>81</v>
      </c>
      <c r="L38" s="340">
        <f>85/85*5</f>
        <v>5</v>
      </c>
    </row>
    <row r="39" ht="18"/>
    <row r="40" ht="18"/>
    <row r="41" ht="18"/>
    <row r="42" ht="18"/>
    <row r="43" ht="18"/>
    <row r="44" ht="18"/>
    <row r="45" ht="18"/>
    <row r="46" ht="18"/>
    <row r="47" ht="18"/>
    <row r="48" ht="18"/>
    <row r="49" ht="18"/>
    <row r="50" ht="18.75" thickBot="1"/>
    <row r="51" spans="3:7" ht="21.75" thickBot="1">
      <c r="C51" s="411" t="s">
        <v>96</v>
      </c>
      <c r="D51" s="413"/>
      <c r="E51" s="414"/>
      <c r="F51" s="415" t="s">
        <v>97</v>
      </c>
      <c r="G51" s="416"/>
    </row>
    <row r="52" spans="3:7" ht="21.75" thickBot="1">
      <c r="C52" s="412"/>
      <c r="D52" s="78" t="s">
        <v>54</v>
      </c>
      <c r="E52" s="79" t="s">
        <v>98</v>
      </c>
      <c r="F52" s="417" t="s">
        <v>99</v>
      </c>
      <c r="G52" s="418"/>
    </row>
    <row r="53" spans="3:7" ht="24.75" customHeight="1">
      <c r="C53" s="80" t="s">
        <v>193</v>
      </c>
      <c r="D53" s="82" t="s">
        <v>118</v>
      </c>
      <c r="E53" s="81">
        <f>+K16</f>
        <v>91.19976703552709</v>
      </c>
      <c r="F53" s="405"/>
      <c r="G53" s="406"/>
    </row>
    <row r="54" spans="3:7" ht="21.75" thickBot="1">
      <c r="C54" s="83" t="s">
        <v>274</v>
      </c>
      <c r="D54" s="84" t="s">
        <v>212</v>
      </c>
      <c r="E54" s="85">
        <f>+K34</f>
        <v>90.79279279279278</v>
      </c>
      <c r="F54" s="407"/>
      <c r="G54" s="408"/>
    </row>
    <row r="55" spans="3:7" ht="84.75" thickBot="1">
      <c r="C55" s="86" t="s">
        <v>205</v>
      </c>
      <c r="D55" s="87"/>
      <c r="E55" s="363">
        <f>(E53+E54)/2</f>
        <v>90.99627991415994</v>
      </c>
      <c r="F55" s="409">
        <v>5</v>
      </c>
      <c r="G55" s="410"/>
    </row>
    <row r="56" spans="5:7" ht="18">
      <c r="E56" s="52"/>
      <c r="F56" s="3"/>
      <c r="G56" s="3"/>
    </row>
    <row r="57" spans="3:7" ht="18">
      <c r="C57" s="3"/>
      <c r="D57" s="3"/>
      <c r="E57" s="33"/>
      <c r="F57" s="3"/>
      <c r="G57" s="3"/>
    </row>
    <row r="58" spans="2:7" ht="23.25">
      <c r="B58" s="364"/>
      <c r="C58" s="3"/>
      <c r="D58" s="3"/>
      <c r="E58" s="33"/>
      <c r="F58" s="3"/>
      <c r="G58" s="3"/>
    </row>
    <row r="59" spans="2:7" ht="23.25">
      <c r="B59" s="368" t="s">
        <v>102</v>
      </c>
      <c r="C59" s="367"/>
      <c r="D59" s="369"/>
      <c r="E59" s="366"/>
      <c r="F59" s="369"/>
      <c r="G59" s="369"/>
    </row>
    <row r="60" spans="2:11" ht="21.75">
      <c r="B60" s="370"/>
      <c r="C60" s="371" t="s">
        <v>103</v>
      </c>
      <c r="D60" s="372" t="s">
        <v>104</v>
      </c>
      <c r="E60" s="373" t="s">
        <v>105</v>
      </c>
      <c r="F60" s="374" t="s">
        <v>106</v>
      </c>
      <c r="G60" s="370"/>
      <c r="H60" s="365"/>
      <c r="I60" s="365"/>
      <c r="J60" s="365"/>
      <c r="K60" s="365"/>
    </row>
    <row r="61" spans="2:8" ht="23.25">
      <c r="B61" s="369"/>
      <c r="C61" s="375" t="s">
        <v>107</v>
      </c>
      <c r="D61" s="376" t="s">
        <v>108</v>
      </c>
      <c r="E61" s="400">
        <f>E55</f>
        <v>90.99627991415994</v>
      </c>
      <c r="F61" s="377">
        <v>5</v>
      </c>
      <c r="G61" s="367"/>
      <c r="H61" s="3"/>
    </row>
    <row r="62" spans="2:8" ht="23.25">
      <c r="B62" s="369"/>
      <c r="C62" s="375" t="s">
        <v>109</v>
      </c>
      <c r="D62" s="376" t="s">
        <v>110</v>
      </c>
      <c r="E62" s="341">
        <v>82.35</v>
      </c>
      <c r="F62" s="378">
        <f>((E62-80)/5)+4</f>
        <v>4.469999999999999</v>
      </c>
      <c r="G62" s="367"/>
      <c r="H62" s="3"/>
    </row>
    <row r="63" spans="2:8" ht="23.25">
      <c r="B63" s="369"/>
      <c r="C63" s="375" t="s">
        <v>111</v>
      </c>
      <c r="D63" s="376" t="s">
        <v>112</v>
      </c>
      <c r="E63" s="341">
        <v>76.66</v>
      </c>
      <c r="F63" s="378">
        <f>((E63-75)/5)+3</f>
        <v>3.3319999999999994</v>
      </c>
      <c r="G63" s="367"/>
      <c r="H63" s="3"/>
    </row>
    <row r="64" spans="2:8" ht="23.25">
      <c r="B64" s="369"/>
      <c r="C64" s="375" t="s">
        <v>113</v>
      </c>
      <c r="D64" s="376" t="s">
        <v>114</v>
      </c>
      <c r="E64" s="341">
        <v>74.44</v>
      </c>
      <c r="F64" s="378">
        <f>((E64-70)/5)+2</f>
        <v>2.8879999999999995</v>
      </c>
      <c r="G64" s="367"/>
      <c r="H64" s="3"/>
    </row>
    <row r="65" spans="2:8" ht="23.25">
      <c r="B65" s="369"/>
      <c r="C65" s="375" t="s">
        <v>115</v>
      </c>
      <c r="D65" s="376" t="s">
        <v>116</v>
      </c>
      <c r="E65" s="341">
        <v>69.99</v>
      </c>
      <c r="F65" s="378">
        <f>((E65-65)/5)+1</f>
        <v>1.9979999999999989</v>
      </c>
      <c r="G65" s="367"/>
      <c r="H65" s="3"/>
    </row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ht="18"/>
    <row r="78" ht="18"/>
    <row r="79" ht="18"/>
    <row r="96" ht="18"/>
    <row r="97" ht="18"/>
    <row r="98" ht="18"/>
    <row r="100" ht="18"/>
    <row r="101" ht="18"/>
    <row r="102" ht="18"/>
    <row r="106" ht="18"/>
    <row r="107" ht="18"/>
    <row r="108" ht="18"/>
  </sheetData>
  <sheetProtection/>
  <mergeCells count="13">
    <mergeCell ref="F53:G54"/>
    <mergeCell ref="F55:G55"/>
    <mergeCell ref="C51:C52"/>
    <mergeCell ref="D51:E51"/>
    <mergeCell ref="F51:G51"/>
    <mergeCell ref="F52:G52"/>
    <mergeCell ref="J37:L37"/>
    <mergeCell ref="J17:L17"/>
    <mergeCell ref="A1:L1"/>
    <mergeCell ref="A3:L3"/>
    <mergeCell ref="C34:F34"/>
    <mergeCell ref="A2:L2"/>
    <mergeCell ref="C16:F16"/>
  </mergeCells>
  <printOptions horizontalCentered="1"/>
  <pageMargins left="0.6692913385826772" right="0.15748031496062992" top="0.1968503937007874" bottom="0.15748031496062992" header="0.35433070866141736" footer="0.15748031496062992"/>
  <pageSetup horizontalDpi="600" verticalDpi="600" orientation="landscape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CQ56"/>
  <sheetViews>
    <sheetView zoomScaleSheetLayoutView="100" zoomScalePageLayoutView="0" workbookViewId="0" topLeftCell="CB40">
      <selection activeCell="CR44" sqref="CR44"/>
    </sheetView>
  </sheetViews>
  <sheetFormatPr defaultColWidth="9.140625" defaultRowHeight="12.75"/>
  <cols>
    <col min="1" max="1" width="49.28125" style="101" customWidth="1"/>
    <col min="2" max="2" width="4.140625" style="95" customWidth="1"/>
    <col min="3" max="3" width="3.7109375" style="95" customWidth="1"/>
    <col min="4" max="4" width="3.8515625" style="95" customWidth="1"/>
    <col min="5" max="5" width="4.28125" style="95" customWidth="1"/>
    <col min="6" max="6" width="4.140625" style="95" customWidth="1"/>
    <col min="7" max="7" width="5.57421875" style="95" customWidth="1"/>
    <col min="8" max="8" width="5.00390625" style="95" customWidth="1"/>
    <col min="9" max="9" width="7.7109375" style="95" customWidth="1"/>
    <col min="10" max="10" width="9.28125" style="95" customWidth="1"/>
    <col min="11" max="11" width="9.00390625" style="95" customWidth="1"/>
    <col min="12" max="12" width="2.140625" style="92" customWidth="1"/>
    <col min="13" max="13" width="45.28125" style="101" customWidth="1"/>
    <col min="14" max="14" width="4.140625" style="95" customWidth="1"/>
    <col min="15" max="15" width="4.7109375" style="95" customWidth="1"/>
    <col min="16" max="16" width="3.8515625" style="95" customWidth="1"/>
    <col min="17" max="17" width="4.28125" style="95" customWidth="1"/>
    <col min="18" max="18" width="4.140625" style="95" customWidth="1"/>
    <col min="19" max="19" width="5.57421875" style="95" customWidth="1"/>
    <col min="20" max="20" width="5.00390625" style="95" customWidth="1"/>
    <col min="21" max="21" width="7.00390625" style="95" customWidth="1"/>
    <col min="22" max="22" width="9.28125" style="95" customWidth="1"/>
    <col min="23" max="23" width="10.8515625" style="95" customWidth="1"/>
    <col min="24" max="24" width="2.140625" style="92" customWidth="1"/>
    <col min="25" max="25" width="45.7109375" style="101" customWidth="1"/>
    <col min="26" max="26" width="4.140625" style="95" customWidth="1"/>
    <col min="27" max="27" width="4.7109375" style="95" customWidth="1"/>
    <col min="28" max="28" width="3.8515625" style="95" customWidth="1"/>
    <col min="29" max="29" width="4.28125" style="95" customWidth="1"/>
    <col min="30" max="30" width="4.140625" style="95" customWidth="1"/>
    <col min="31" max="31" width="5.57421875" style="95" customWidth="1"/>
    <col min="32" max="32" width="5.00390625" style="95" customWidth="1"/>
    <col min="33" max="33" width="7.00390625" style="95" customWidth="1"/>
    <col min="34" max="34" width="9.28125" style="95" customWidth="1"/>
    <col min="35" max="35" width="10.8515625" style="95" customWidth="1"/>
    <col min="36" max="36" width="2.140625" style="92" customWidth="1"/>
    <col min="37" max="37" width="47.57421875" style="101" customWidth="1"/>
    <col min="38" max="38" width="4.140625" style="95" customWidth="1"/>
    <col min="39" max="39" width="3.7109375" style="95" customWidth="1"/>
    <col min="40" max="40" width="3.8515625" style="95" customWidth="1"/>
    <col min="41" max="41" width="4.28125" style="95" customWidth="1"/>
    <col min="42" max="42" width="4.140625" style="95" customWidth="1"/>
    <col min="43" max="43" width="5.57421875" style="95" customWidth="1"/>
    <col min="44" max="44" width="5.00390625" style="95" customWidth="1"/>
    <col min="45" max="45" width="7.8515625" style="95" customWidth="1"/>
    <col min="46" max="46" width="9.28125" style="95" customWidth="1"/>
    <col min="47" max="47" width="9.00390625" style="95" customWidth="1"/>
    <col min="48" max="48" width="2.00390625" style="92" customWidth="1"/>
    <col min="49" max="49" width="47.140625" style="101" customWidth="1"/>
    <col min="50" max="50" width="4.140625" style="95" customWidth="1"/>
    <col min="51" max="51" width="4.28125" style="95" customWidth="1"/>
    <col min="52" max="52" width="3.8515625" style="95" customWidth="1"/>
    <col min="53" max="53" width="4.28125" style="95" customWidth="1"/>
    <col min="54" max="54" width="4.140625" style="95" customWidth="1"/>
    <col min="55" max="55" width="5.57421875" style="95" customWidth="1"/>
    <col min="56" max="56" width="5.00390625" style="95" customWidth="1"/>
    <col min="57" max="57" width="7.8515625" style="95" customWidth="1"/>
    <col min="58" max="58" width="9.28125" style="95" customWidth="1"/>
    <col min="59" max="59" width="9.140625" style="95" customWidth="1"/>
    <col min="60" max="60" width="2.00390625" style="92" customWidth="1"/>
    <col min="61" max="61" width="48.140625" style="101" customWidth="1"/>
    <col min="62" max="62" width="4.140625" style="95" customWidth="1"/>
    <col min="63" max="63" width="4.57421875" style="95" customWidth="1"/>
    <col min="64" max="64" width="3.8515625" style="95" customWidth="1"/>
    <col min="65" max="65" width="4.28125" style="95" customWidth="1"/>
    <col min="66" max="66" width="4.140625" style="95" customWidth="1"/>
    <col min="67" max="67" width="5.57421875" style="95" customWidth="1"/>
    <col min="68" max="68" width="5.00390625" style="95" customWidth="1"/>
    <col min="69" max="69" width="7.00390625" style="95" customWidth="1"/>
    <col min="70" max="70" width="9.28125" style="95" customWidth="1"/>
    <col min="71" max="71" width="9.421875" style="95" customWidth="1"/>
    <col min="72" max="72" width="2.28125" style="92" customWidth="1"/>
    <col min="73" max="73" width="47.28125" style="101" customWidth="1"/>
    <col min="74" max="74" width="4.140625" style="95" customWidth="1"/>
    <col min="75" max="75" width="4.28125" style="95" customWidth="1"/>
    <col min="76" max="76" width="3.8515625" style="95" customWidth="1"/>
    <col min="77" max="77" width="4.28125" style="95" customWidth="1"/>
    <col min="78" max="78" width="4.140625" style="95" customWidth="1"/>
    <col min="79" max="79" width="5.57421875" style="95" customWidth="1"/>
    <col min="80" max="80" width="5.00390625" style="95" customWidth="1"/>
    <col min="81" max="81" width="7.00390625" style="95" customWidth="1"/>
    <col min="82" max="82" width="9.28125" style="95" customWidth="1"/>
    <col min="83" max="83" width="9.140625" style="95" customWidth="1"/>
    <col min="84" max="84" width="2.140625" style="96" customWidth="1"/>
    <col min="85" max="85" width="46.421875" style="101" customWidth="1"/>
    <col min="86" max="87" width="5.00390625" style="95" customWidth="1"/>
    <col min="88" max="90" width="4.00390625" style="95" customWidth="1"/>
    <col min="91" max="91" width="5.7109375" style="95" customWidth="1"/>
    <col min="92" max="92" width="4.7109375" style="95" customWidth="1"/>
    <col min="93" max="93" width="7.57421875" style="95" customWidth="1"/>
    <col min="94" max="94" width="11.57421875" style="95" customWidth="1"/>
    <col min="95" max="95" width="9.28125" style="95" customWidth="1"/>
    <col min="96" max="16384" width="9.140625" style="92" customWidth="1"/>
  </cols>
  <sheetData>
    <row r="1" spans="1:95" ht="21.75">
      <c r="A1" s="431" t="s">
        <v>198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M1" s="431" t="s">
        <v>198</v>
      </c>
      <c r="N1" s="431"/>
      <c r="O1" s="431"/>
      <c r="P1" s="431"/>
      <c r="Q1" s="431"/>
      <c r="R1" s="431"/>
      <c r="S1" s="431"/>
      <c r="T1" s="431"/>
      <c r="U1" s="431"/>
      <c r="V1" s="431"/>
      <c r="W1" s="431"/>
      <c r="Y1" s="431" t="s">
        <v>198</v>
      </c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K1" s="431" t="s">
        <v>198</v>
      </c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W1" s="431" t="s">
        <v>198</v>
      </c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I1" s="431" t="s">
        <v>198</v>
      </c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U1" s="431" t="s">
        <v>198</v>
      </c>
      <c r="BV1" s="431"/>
      <c r="BW1" s="431"/>
      <c r="BX1" s="431"/>
      <c r="BY1" s="431"/>
      <c r="BZ1" s="431"/>
      <c r="CA1" s="431"/>
      <c r="CB1" s="431"/>
      <c r="CC1" s="431"/>
      <c r="CD1" s="431"/>
      <c r="CE1" s="431"/>
      <c r="CF1" s="93"/>
      <c r="CG1" s="431" t="s">
        <v>198</v>
      </c>
      <c r="CH1" s="431"/>
      <c r="CI1" s="431"/>
      <c r="CJ1" s="431"/>
      <c r="CK1" s="431"/>
      <c r="CL1" s="431"/>
      <c r="CM1" s="431"/>
      <c r="CN1" s="431"/>
      <c r="CO1" s="431"/>
      <c r="CP1" s="431"/>
      <c r="CQ1" s="431"/>
    </row>
    <row r="2" spans="1:95" ht="21.75">
      <c r="A2" s="431" t="s">
        <v>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M2" s="431" t="s">
        <v>0</v>
      </c>
      <c r="N2" s="431"/>
      <c r="O2" s="431"/>
      <c r="P2" s="431"/>
      <c r="Q2" s="431"/>
      <c r="R2" s="431"/>
      <c r="S2" s="431"/>
      <c r="T2" s="431"/>
      <c r="U2" s="431"/>
      <c r="V2" s="431"/>
      <c r="W2" s="431"/>
      <c r="Y2" s="431" t="s">
        <v>0</v>
      </c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K2" s="431" t="s">
        <v>0</v>
      </c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W2" s="431" t="s">
        <v>0</v>
      </c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I2" s="431" t="s">
        <v>0</v>
      </c>
      <c r="BJ2" s="431"/>
      <c r="BK2" s="431"/>
      <c r="BL2" s="431"/>
      <c r="BM2" s="431"/>
      <c r="BN2" s="431"/>
      <c r="BO2" s="431"/>
      <c r="BP2" s="431"/>
      <c r="BQ2" s="431"/>
      <c r="BR2" s="431"/>
      <c r="BS2" s="431"/>
      <c r="BU2" s="431" t="s">
        <v>0</v>
      </c>
      <c r="BV2" s="431"/>
      <c r="BW2" s="431"/>
      <c r="BX2" s="431"/>
      <c r="BY2" s="431"/>
      <c r="BZ2" s="431"/>
      <c r="CA2" s="431"/>
      <c r="CB2" s="431"/>
      <c r="CC2" s="431"/>
      <c r="CD2" s="431"/>
      <c r="CE2" s="431"/>
      <c r="CF2" s="93"/>
      <c r="CG2" s="431" t="s">
        <v>0</v>
      </c>
      <c r="CH2" s="431"/>
      <c r="CI2" s="431"/>
      <c r="CJ2" s="431"/>
      <c r="CK2" s="431"/>
      <c r="CL2" s="431"/>
      <c r="CM2" s="431"/>
      <c r="CN2" s="431"/>
      <c r="CO2" s="431"/>
      <c r="CP2" s="431"/>
      <c r="CQ2" s="431"/>
    </row>
    <row r="3" spans="1:85" ht="21.75">
      <c r="A3" s="94" t="s">
        <v>182</v>
      </c>
      <c r="M3" s="94" t="s">
        <v>182</v>
      </c>
      <c r="Y3" s="94" t="s">
        <v>182</v>
      </c>
      <c r="AK3" s="94" t="s">
        <v>182</v>
      </c>
      <c r="AW3" s="94" t="s">
        <v>182</v>
      </c>
      <c r="BI3" s="94" t="s">
        <v>182</v>
      </c>
      <c r="BU3" s="94" t="s">
        <v>182</v>
      </c>
      <c r="CG3" s="94" t="s">
        <v>182</v>
      </c>
    </row>
    <row r="4" spans="1:94" ht="28.5" customHeight="1">
      <c r="A4" s="94" t="s">
        <v>194</v>
      </c>
      <c r="B4" s="97"/>
      <c r="D4" s="98"/>
      <c r="E4" s="98"/>
      <c r="F4" s="98"/>
      <c r="G4" s="98"/>
      <c r="H4" s="98"/>
      <c r="I4" s="98"/>
      <c r="J4" s="99"/>
      <c r="M4" s="94" t="s">
        <v>233</v>
      </c>
      <c r="N4" s="97"/>
      <c r="P4" s="98"/>
      <c r="Q4" s="98"/>
      <c r="R4" s="98"/>
      <c r="S4" s="98"/>
      <c r="T4" s="98"/>
      <c r="U4" s="98"/>
      <c r="V4" s="99"/>
      <c r="Y4" s="94" t="s">
        <v>238</v>
      </c>
      <c r="Z4" s="97"/>
      <c r="AB4" s="98"/>
      <c r="AC4" s="98"/>
      <c r="AD4" s="98"/>
      <c r="AE4" s="98"/>
      <c r="AF4" s="98"/>
      <c r="AG4" s="98"/>
      <c r="AH4" s="99"/>
      <c r="AK4" s="94" t="s">
        <v>247</v>
      </c>
      <c r="AL4" s="97"/>
      <c r="AN4" s="98"/>
      <c r="AO4" s="98"/>
      <c r="AP4" s="98"/>
      <c r="AQ4" s="98"/>
      <c r="AR4" s="98"/>
      <c r="AS4" s="98"/>
      <c r="AT4" s="99"/>
      <c r="AW4" s="94" t="s">
        <v>251</v>
      </c>
      <c r="AX4" s="97"/>
      <c r="AZ4" s="98"/>
      <c r="BA4" s="98"/>
      <c r="BB4" s="98"/>
      <c r="BC4" s="98"/>
      <c r="BD4" s="98"/>
      <c r="BE4" s="98"/>
      <c r="BF4" s="99"/>
      <c r="BI4" s="94" t="s">
        <v>275</v>
      </c>
      <c r="BJ4" s="97"/>
      <c r="BL4" s="98"/>
      <c r="BM4" s="98"/>
      <c r="BN4" s="98"/>
      <c r="BO4" s="98"/>
      <c r="BP4" s="98"/>
      <c r="BQ4" s="98"/>
      <c r="BR4" s="99"/>
      <c r="BU4" s="94" t="s">
        <v>255</v>
      </c>
      <c r="BV4" s="97"/>
      <c r="BX4" s="98"/>
      <c r="BY4" s="98"/>
      <c r="BZ4" s="98"/>
      <c r="CA4" s="98"/>
      <c r="CB4" s="98"/>
      <c r="CC4" s="98"/>
      <c r="CD4" s="99"/>
      <c r="CG4" s="94" t="s">
        <v>231</v>
      </c>
      <c r="CH4" s="97"/>
      <c r="CJ4" s="98"/>
      <c r="CK4" s="98"/>
      <c r="CL4" s="98"/>
      <c r="CM4" s="98"/>
      <c r="CN4" s="98"/>
      <c r="CO4" s="98"/>
      <c r="CP4" s="99"/>
    </row>
    <row r="5" spans="1:85" ht="21.75">
      <c r="A5" s="276" t="s">
        <v>207</v>
      </c>
      <c r="M5" s="94" t="s">
        <v>196</v>
      </c>
      <c r="Y5" s="94" t="s">
        <v>197</v>
      </c>
      <c r="AK5" s="94" t="s">
        <v>248</v>
      </c>
      <c r="AW5" s="94" t="s">
        <v>252</v>
      </c>
      <c r="BI5" s="94" t="s">
        <v>276</v>
      </c>
      <c r="BU5" s="94" t="s">
        <v>256</v>
      </c>
      <c r="CG5" s="94" t="s">
        <v>277</v>
      </c>
    </row>
    <row r="6" spans="1:85" ht="21.75">
      <c r="A6" s="100" t="s">
        <v>185</v>
      </c>
      <c r="M6" s="100" t="s">
        <v>185</v>
      </c>
      <c r="Y6" s="100" t="s">
        <v>185</v>
      </c>
      <c r="AK6" s="100" t="s">
        <v>185</v>
      </c>
      <c r="AW6" s="100" t="s">
        <v>185</v>
      </c>
      <c r="BI6" s="100" t="s">
        <v>185</v>
      </c>
      <c r="BU6" s="100" t="s">
        <v>185</v>
      </c>
      <c r="CG6" s="100" t="s">
        <v>185</v>
      </c>
    </row>
    <row r="7" ht="7.5" customHeight="1"/>
    <row r="8" spans="1:85" ht="21.75">
      <c r="A8" s="100" t="s">
        <v>92</v>
      </c>
      <c r="M8" s="100" t="s">
        <v>92</v>
      </c>
      <c r="Y8" s="100" t="s">
        <v>92</v>
      </c>
      <c r="AK8" s="100" t="s">
        <v>92</v>
      </c>
      <c r="AW8" s="100" t="s">
        <v>92</v>
      </c>
      <c r="BI8" s="100" t="s">
        <v>92</v>
      </c>
      <c r="BU8" s="100" t="s">
        <v>92</v>
      </c>
      <c r="CG8" s="100" t="s">
        <v>92</v>
      </c>
    </row>
    <row r="9" spans="1:85" ht="21.75">
      <c r="A9" s="100" t="s">
        <v>83</v>
      </c>
      <c r="M9" s="100" t="s">
        <v>83</v>
      </c>
      <c r="Y9" s="100" t="s">
        <v>83</v>
      </c>
      <c r="AK9" s="100" t="s">
        <v>83</v>
      </c>
      <c r="AW9" s="100" t="s">
        <v>83</v>
      </c>
      <c r="BI9" s="100" t="s">
        <v>83</v>
      </c>
      <c r="BU9" s="100" t="s">
        <v>83</v>
      </c>
      <c r="CG9" s="100" t="s">
        <v>83</v>
      </c>
    </row>
    <row r="10" spans="1:85" ht="21.75">
      <c r="A10" s="101" t="s">
        <v>84</v>
      </c>
      <c r="M10" s="101" t="s">
        <v>84</v>
      </c>
      <c r="Y10" s="101" t="s">
        <v>84</v>
      </c>
      <c r="AK10" s="101" t="s">
        <v>84</v>
      </c>
      <c r="AW10" s="101" t="s">
        <v>84</v>
      </c>
      <c r="BI10" s="101" t="s">
        <v>84</v>
      </c>
      <c r="BU10" s="101" t="s">
        <v>84</v>
      </c>
      <c r="CG10" s="101" t="s">
        <v>84</v>
      </c>
    </row>
    <row r="11" ht="9" customHeight="1" thickBot="1"/>
    <row r="12" spans="1:95" ht="25.5" customHeight="1">
      <c r="A12" s="419" t="s">
        <v>85</v>
      </c>
      <c r="B12" s="421" t="s">
        <v>1</v>
      </c>
      <c r="C12" s="422"/>
      <c r="D12" s="422"/>
      <c r="E12" s="422"/>
      <c r="F12" s="423"/>
      <c r="G12" s="432" t="s">
        <v>86</v>
      </c>
      <c r="H12" s="426" t="s">
        <v>2</v>
      </c>
      <c r="I12" s="428" t="s">
        <v>5</v>
      </c>
      <c r="J12" s="429"/>
      <c r="K12" s="430"/>
      <c r="M12" s="419" t="s">
        <v>85</v>
      </c>
      <c r="N12" s="421" t="s">
        <v>1</v>
      </c>
      <c r="O12" s="422"/>
      <c r="P12" s="422"/>
      <c r="Q12" s="422"/>
      <c r="R12" s="423"/>
      <c r="S12" s="432" t="s">
        <v>86</v>
      </c>
      <c r="T12" s="426" t="s">
        <v>2</v>
      </c>
      <c r="U12" s="428" t="s">
        <v>5</v>
      </c>
      <c r="V12" s="429"/>
      <c r="W12" s="430"/>
      <c r="Y12" s="419" t="s">
        <v>85</v>
      </c>
      <c r="Z12" s="421" t="s">
        <v>1</v>
      </c>
      <c r="AA12" s="422"/>
      <c r="AB12" s="422"/>
      <c r="AC12" s="422"/>
      <c r="AD12" s="423"/>
      <c r="AE12" s="432" t="s">
        <v>86</v>
      </c>
      <c r="AF12" s="426" t="s">
        <v>2</v>
      </c>
      <c r="AG12" s="428" t="s">
        <v>5</v>
      </c>
      <c r="AH12" s="429"/>
      <c r="AI12" s="430"/>
      <c r="AK12" s="419" t="s">
        <v>85</v>
      </c>
      <c r="AL12" s="421" t="s">
        <v>1</v>
      </c>
      <c r="AM12" s="422"/>
      <c r="AN12" s="422"/>
      <c r="AO12" s="422"/>
      <c r="AP12" s="423"/>
      <c r="AQ12" s="432" t="s">
        <v>86</v>
      </c>
      <c r="AR12" s="426" t="s">
        <v>2</v>
      </c>
      <c r="AS12" s="428" t="s">
        <v>5</v>
      </c>
      <c r="AT12" s="429"/>
      <c r="AU12" s="430"/>
      <c r="AW12" s="419" t="s">
        <v>85</v>
      </c>
      <c r="AX12" s="421" t="s">
        <v>1</v>
      </c>
      <c r="AY12" s="422"/>
      <c r="AZ12" s="422"/>
      <c r="BA12" s="422"/>
      <c r="BB12" s="423"/>
      <c r="BC12" s="432" t="s">
        <v>86</v>
      </c>
      <c r="BD12" s="426" t="s">
        <v>2</v>
      </c>
      <c r="BE12" s="428" t="s">
        <v>5</v>
      </c>
      <c r="BF12" s="429"/>
      <c r="BG12" s="430"/>
      <c r="BI12" s="419" t="s">
        <v>85</v>
      </c>
      <c r="BJ12" s="421" t="s">
        <v>1</v>
      </c>
      <c r="BK12" s="422"/>
      <c r="BL12" s="422"/>
      <c r="BM12" s="422"/>
      <c r="BN12" s="423"/>
      <c r="BO12" s="432" t="s">
        <v>86</v>
      </c>
      <c r="BP12" s="426" t="s">
        <v>2</v>
      </c>
      <c r="BQ12" s="428" t="s">
        <v>5</v>
      </c>
      <c r="BR12" s="429"/>
      <c r="BS12" s="430"/>
      <c r="BU12" s="419" t="s">
        <v>85</v>
      </c>
      <c r="BV12" s="421" t="s">
        <v>1</v>
      </c>
      <c r="BW12" s="422"/>
      <c r="BX12" s="422"/>
      <c r="BY12" s="422"/>
      <c r="BZ12" s="423"/>
      <c r="CA12" s="432" t="s">
        <v>86</v>
      </c>
      <c r="CB12" s="426" t="s">
        <v>2</v>
      </c>
      <c r="CC12" s="428" t="s">
        <v>5</v>
      </c>
      <c r="CD12" s="429"/>
      <c r="CE12" s="430"/>
      <c r="CF12" s="102"/>
      <c r="CG12" s="419" t="s">
        <v>85</v>
      </c>
      <c r="CH12" s="436" t="s">
        <v>1</v>
      </c>
      <c r="CI12" s="437"/>
      <c r="CJ12" s="437"/>
      <c r="CK12" s="437"/>
      <c r="CL12" s="437"/>
      <c r="CM12" s="432" t="s">
        <v>86</v>
      </c>
      <c r="CN12" s="426" t="s">
        <v>2</v>
      </c>
      <c r="CO12" s="434" t="s">
        <v>5</v>
      </c>
      <c r="CP12" s="434"/>
      <c r="CQ12" s="435"/>
    </row>
    <row r="13" spans="1:95" ht="25.5" customHeight="1" thickBot="1">
      <c r="A13" s="420"/>
      <c r="B13" s="103">
        <v>5</v>
      </c>
      <c r="C13" s="104">
        <v>4</v>
      </c>
      <c r="D13" s="104">
        <v>3</v>
      </c>
      <c r="E13" s="104">
        <v>2</v>
      </c>
      <c r="F13" s="104">
        <v>1</v>
      </c>
      <c r="G13" s="433"/>
      <c r="H13" s="427"/>
      <c r="I13" s="105" t="s">
        <v>52</v>
      </c>
      <c r="J13" s="106" t="s">
        <v>54</v>
      </c>
      <c r="K13" s="107" t="s">
        <v>53</v>
      </c>
      <c r="M13" s="420"/>
      <c r="N13" s="103">
        <v>5</v>
      </c>
      <c r="O13" s="104">
        <v>4</v>
      </c>
      <c r="P13" s="104">
        <v>3</v>
      </c>
      <c r="Q13" s="104">
        <v>2</v>
      </c>
      <c r="R13" s="104">
        <v>1</v>
      </c>
      <c r="S13" s="433"/>
      <c r="T13" s="427"/>
      <c r="U13" s="105" t="s">
        <v>52</v>
      </c>
      <c r="V13" s="106" t="s">
        <v>54</v>
      </c>
      <c r="W13" s="107" t="s">
        <v>53</v>
      </c>
      <c r="Y13" s="420"/>
      <c r="Z13" s="103">
        <v>5</v>
      </c>
      <c r="AA13" s="104">
        <v>4</v>
      </c>
      <c r="AB13" s="104">
        <v>3</v>
      </c>
      <c r="AC13" s="104">
        <v>2</v>
      </c>
      <c r="AD13" s="104">
        <v>1</v>
      </c>
      <c r="AE13" s="433"/>
      <c r="AF13" s="427"/>
      <c r="AG13" s="105" t="s">
        <v>52</v>
      </c>
      <c r="AH13" s="106" t="s">
        <v>54</v>
      </c>
      <c r="AI13" s="107" t="s">
        <v>53</v>
      </c>
      <c r="AK13" s="420"/>
      <c r="AL13" s="103">
        <v>5</v>
      </c>
      <c r="AM13" s="104">
        <v>4</v>
      </c>
      <c r="AN13" s="104">
        <v>3</v>
      </c>
      <c r="AO13" s="104">
        <v>2</v>
      </c>
      <c r="AP13" s="104">
        <v>1</v>
      </c>
      <c r="AQ13" s="433"/>
      <c r="AR13" s="427"/>
      <c r="AS13" s="105" t="s">
        <v>52</v>
      </c>
      <c r="AT13" s="106" t="s">
        <v>54</v>
      </c>
      <c r="AU13" s="107" t="s">
        <v>53</v>
      </c>
      <c r="AW13" s="420"/>
      <c r="AX13" s="103">
        <v>5</v>
      </c>
      <c r="AY13" s="104">
        <v>4</v>
      </c>
      <c r="AZ13" s="104">
        <v>3</v>
      </c>
      <c r="BA13" s="104">
        <v>2</v>
      </c>
      <c r="BB13" s="104">
        <v>1</v>
      </c>
      <c r="BC13" s="433"/>
      <c r="BD13" s="427"/>
      <c r="BE13" s="105" t="s">
        <v>52</v>
      </c>
      <c r="BF13" s="106" t="s">
        <v>54</v>
      </c>
      <c r="BG13" s="107" t="s">
        <v>53</v>
      </c>
      <c r="BI13" s="420"/>
      <c r="BJ13" s="103">
        <v>5</v>
      </c>
      <c r="BK13" s="104">
        <v>4</v>
      </c>
      <c r="BL13" s="104">
        <v>3</v>
      </c>
      <c r="BM13" s="104">
        <v>2</v>
      </c>
      <c r="BN13" s="104">
        <v>1</v>
      </c>
      <c r="BO13" s="433"/>
      <c r="BP13" s="427"/>
      <c r="BQ13" s="105" t="s">
        <v>52</v>
      </c>
      <c r="BR13" s="106" t="s">
        <v>54</v>
      </c>
      <c r="BS13" s="107" t="s">
        <v>53</v>
      </c>
      <c r="BU13" s="420"/>
      <c r="BV13" s="103">
        <v>5</v>
      </c>
      <c r="BW13" s="104">
        <v>4</v>
      </c>
      <c r="BX13" s="104">
        <v>3</v>
      </c>
      <c r="BY13" s="104">
        <v>2</v>
      </c>
      <c r="BZ13" s="104">
        <v>1</v>
      </c>
      <c r="CA13" s="433"/>
      <c r="CB13" s="427"/>
      <c r="CC13" s="105" t="s">
        <v>52</v>
      </c>
      <c r="CD13" s="106" t="s">
        <v>54</v>
      </c>
      <c r="CE13" s="107" t="s">
        <v>53</v>
      </c>
      <c r="CF13" s="108"/>
      <c r="CG13" s="420"/>
      <c r="CH13" s="103">
        <v>5</v>
      </c>
      <c r="CI13" s="104">
        <v>4</v>
      </c>
      <c r="CJ13" s="104">
        <v>3</v>
      </c>
      <c r="CK13" s="104">
        <v>2</v>
      </c>
      <c r="CL13" s="104">
        <v>1</v>
      </c>
      <c r="CM13" s="433"/>
      <c r="CN13" s="427"/>
      <c r="CO13" s="105" t="s">
        <v>52</v>
      </c>
      <c r="CP13" s="106" t="s">
        <v>54</v>
      </c>
      <c r="CQ13" s="107" t="s">
        <v>53</v>
      </c>
    </row>
    <row r="14" spans="1:95" ht="26.25" customHeight="1">
      <c r="A14" s="215" t="s">
        <v>119</v>
      </c>
      <c r="B14" s="242"/>
      <c r="C14" s="243"/>
      <c r="D14" s="243"/>
      <c r="E14" s="243"/>
      <c r="F14" s="243"/>
      <c r="G14" s="244"/>
      <c r="H14" s="243"/>
      <c r="I14" s="245"/>
      <c r="J14" s="246"/>
      <c r="K14" s="247"/>
      <c r="M14" s="160" t="s">
        <v>119</v>
      </c>
      <c r="N14" s="121"/>
      <c r="O14" s="48"/>
      <c r="P14" s="48"/>
      <c r="Q14" s="48"/>
      <c r="R14" s="48"/>
      <c r="S14" s="47"/>
      <c r="T14" s="48"/>
      <c r="U14" s="122"/>
      <c r="V14" s="123"/>
      <c r="W14" s="124"/>
      <c r="Y14" s="160" t="s">
        <v>119</v>
      </c>
      <c r="Z14" s="121"/>
      <c r="AA14" s="48"/>
      <c r="AB14" s="48"/>
      <c r="AC14" s="48"/>
      <c r="AD14" s="48"/>
      <c r="AE14" s="47"/>
      <c r="AF14" s="48"/>
      <c r="AG14" s="122"/>
      <c r="AH14" s="123"/>
      <c r="AI14" s="124"/>
      <c r="AK14" s="160" t="s">
        <v>119</v>
      </c>
      <c r="AL14" s="121"/>
      <c r="AM14" s="48"/>
      <c r="AN14" s="48"/>
      <c r="AO14" s="48"/>
      <c r="AP14" s="48"/>
      <c r="AQ14" s="47"/>
      <c r="AR14" s="48"/>
      <c r="AS14" s="122"/>
      <c r="AT14" s="123"/>
      <c r="AU14" s="124"/>
      <c r="AW14" s="160" t="s">
        <v>119</v>
      </c>
      <c r="AX14" s="121"/>
      <c r="AY14" s="48"/>
      <c r="AZ14" s="48"/>
      <c r="BA14" s="48"/>
      <c r="BB14" s="48"/>
      <c r="BC14" s="47"/>
      <c r="BD14" s="48"/>
      <c r="BE14" s="122"/>
      <c r="BF14" s="123"/>
      <c r="BG14" s="124"/>
      <c r="BI14" s="160" t="s">
        <v>119</v>
      </c>
      <c r="BJ14" s="121"/>
      <c r="BK14" s="48"/>
      <c r="BL14" s="48"/>
      <c r="BM14" s="48"/>
      <c r="BN14" s="48"/>
      <c r="BO14" s="47"/>
      <c r="BP14" s="48"/>
      <c r="BQ14" s="122"/>
      <c r="BR14" s="123"/>
      <c r="BS14" s="124"/>
      <c r="BU14" s="160" t="s">
        <v>119</v>
      </c>
      <c r="BV14" s="121"/>
      <c r="BW14" s="48"/>
      <c r="BX14" s="48"/>
      <c r="BY14" s="48"/>
      <c r="BZ14" s="48"/>
      <c r="CA14" s="47"/>
      <c r="CB14" s="48"/>
      <c r="CC14" s="122"/>
      <c r="CD14" s="123"/>
      <c r="CE14" s="124"/>
      <c r="CF14" s="125"/>
      <c r="CG14" s="345" t="s">
        <v>119</v>
      </c>
      <c r="CH14" s="280"/>
      <c r="CI14" s="281"/>
      <c r="CJ14" s="281"/>
      <c r="CK14" s="281"/>
      <c r="CL14" s="281"/>
      <c r="CM14" s="281"/>
      <c r="CN14" s="281"/>
      <c r="CO14" s="281"/>
      <c r="CP14" s="281"/>
      <c r="CQ14" s="314"/>
    </row>
    <row r="15" spans="1:95" ht="23.25" customHeight="1">
      <c r="A15" s="115" t="s">
        <v>41</v>
      </c>
      <c r="B15" s="127">
        <v>15</v>
      </c>
      <c r="C15" s="128">
        <v>31</v>
      </c>
      <c r="D15" s="128">
        <v>4</v>
      </c>
      <c r="E15" s="128">
        <v>0</v>
      </c>
      <c r="F15" s="128">
        <v>0</v>
      </c>
      <c r="G15" s="128">
        <v>0</v>
      </c>
      <c r="H15" s="128">
        <f>SUM(B15:G15)</f>
        <v>50</v>
      </c>
      <c r="I15" s="128"/>
      <c r="J15" s="191"/>
      <c r="K15" s="148"/>
      <c r="M15" s="126" t="s">
        <v>41</v>
      </c>
      <c r="N15" s="109">
        <v>1</v>
      </c>
      <c r="O15" s="110">
        <v>3</v>
      </c>
      <c r="P15" s="110">
        <v>0</v>
      </c>
      <c r="Q15" s="110">
        <v>0</v>
      </c>
      <c r="R15" s="110">
        <v>0</v>
      </c>
      <c r="S15" s="110">
        <v>0</v>
      </c>
      <c r="T15" s="110">
        <f>SUM(N15:S15)</f>
        <v>4</v>
      </c>
      <c r="U15" s="111"/>
      <c r="V15" s="112"/>
      <c r="W15" s="113"/>
      <c r="Y15" s="126" t="s">
        <v>41</v>
      </c>
      <c r="Z15" s="109">
        <v>3</v>
      </c>
      <c r="AA15" s="110">
        <v>2</v>
      </c>
      <c r="AB15" s="110">
        <v>0</v>
      </c>
      <c r="AC15" s="110">
        <v>0</v>
      </c>
      <c r="AD15" s="110">
        <v>0</v>
      </c>
      <c r="AE15" s="110">
        <v>0</v>
      </c>
      <c r="AF15" s="110">
        <f>SUM(Z15:AE15)</f>
        <v>5</v>
      </c>
      <c r="AG15" s="111"/>
      <c r="AH15" s="112"/>
      <c r="AI15" s="113"/>
      <c r="AK15" s="126" t="s">
        <v>41</v>
      </c>
      <c r="AL15" s="109">
        <v>14</v>
      </c>
      <c r="AM15" s="110">
        <v>15</v>
      </c>
      <c r="AN15" s="110">
        <v>0</v>
      </c>
      <c r="AO15" s="110">
        <v>0</v>
      </c>
      <c r="AP15" s="110">
        <v>0</v>
      </c>
      <c r="AQ15" s="110">
        <v>0</v>
      </c>
      <c r="AR15" s="110">
        <f>SUM(AL15:AQ15)</f>
        <v>29</v>
      </c>
      <c r="AS15" s="111"/>
      <c r="AT15" s="112"/>
      <c r="AU15" s="113"/>
      <c r="AW15" s="126" t="s">
        <v>41</v>
      </c>
      <c r="AX15" s="109">
        <v>12</v>
      </c>
      <c r="AY15" s="110">
        <v>6</v>
      </c>
      <c r="AZ15" s="110">
        <v>1</v>
      </c>
      <c r="BA15" s="110">
        <v>0</v>
      </c>
      <c r="BB15" s="110">
        <v>0</v>
      </c>
      <c r="BC15" s="110">
        <v>0</v>
      </c>
      <c r="BD15" s="110">
        <f>SUM(AX15:BC15)</f>
        <v>19</v>
      </c>
      <c r="BE15" s="111"/>
      <c r="BF15" s="112"/>
      <c r="BG15" s="113"/>
      <c r="BI15" s="126" t="s">
        <v>41</v>
      </c>
      <c r="BJ15" s="109">
        <v>29</v>
      </c>
      <c r="BK15" s="110">
        <v>36</v>
      </c>
      <c r="BL15" s="110">
        <v>0</v>
      </c>
      <c r="BM15" s="110">
        <v>0</v>
      </c>
      <c r="BN15" s="110">
        <v>0</v>
      </c>
      <c r="BO15" s="110">
        <v>0</v>
      </c>
      <c r="BP15" s="110">
        <f>SUM(BJ15:BO15)</f>
        <v>65</v>
      </c>
      <c r="BQ15" s="111"/>
      <c r="BR15" s="112"/>
      <c r="BS15" s="113"/>
      <c r="BU15" s="126" t="s">
        <v>41</v>
      </c>
      <c r="BV15" s="109">
        <v>7</v>
      </c>
      <c r="BW15" s="110">
        <v>20</v>
      </c>
      <c r="BX15" s="110">
        <v>3</v>
      </c>
      <c r="BY15" s="110">
        <v>0</v>
      </c>
      <c r="BZ15" s="110">
        <v>0</v>
      </c>
      <c r="CA15" s="110">
        <v>0</v>
      </c>
      <c r="CB15" s="110">
        <f>SUM(BV15:CA15)</f>
        <v>30</v>
      </c>
      <c r="CC15" s="111"/>
      <c r="CD15" s="112"/>
      <c r="CE15" s="113"/>
      <c r="CF15" s="114"/>
      <c r="CG15" s="295" t="s">
        <v>41</v>
      </c>
      <c r="CH15" s="284">
        <f aca="true" t="shared" si="0" ref="CH15:CM19">B15+N15+Z15+AL15+AX15+BJ15+BV15</f>
        <v>81</v>
      </c>
      <c r="CI15" s="285">
        <f t="shared" si="0"/>
        <v>113</v>
      </c>
      <c r="CJ15" s="285">
        <f t="shared" si="0"/>
        <v>8</v>
      </c>
      <c r="CK15" s="285">
        <f t="shared" si="0"/>
        <v>0</v>
      </c>
      <c r="CL15" s="285">
        <f t="shared" si="0"/>
        <v>0</v>
      </c>
      <c r="CM15" s="285">
        <f t="shared" si="0"/>
        <v>0</v>
      </c>
      <c r="CN15" s="285">
        <f>SUM(CH15:CM15)</f>
        <v>202</v>
      </c>
      <c r="CO15" s="285"/>
      <c r="CP15" s="285"/>
      <c r="CQ15" s="316"/>
    </row>
    <row r="16" spans="1:95" ht="27.75" customHeight="1">
      <c r="A16" s="115" t="s">
        <v>42</v>
      </c>
      <c r="B16" s="127">
        <v>21</v>
      </c>
      <c r="C16" s="128">
        <v>27</v>
      </c>
      <c r="D16" s="128">
        <v>2</v>
      </c>
      <c r="E16" s="128">
        <v>0</v>
      </c>
      <c r="F16" s="128">
        <v>0</v>
      </c>
      <c r="G16" s="128">
        <v>0</v>
      </c>
      <c r="H16" s="128">
        <f>SUM(B16:G16)</f>
        <v>50</v>
      </c>
      <c r="I16" s="128"/>
      <c r="J16" s="191"/>
      <c r="K16" s="148"/>
      <c r="M16" s="115" t="s">
        <v>42</v>
      </c>
      <c r="N16" s="127">
        <v>3</v>
      </c>
      <c r="O16" s="128">
        <v>1</v>
      </c>
      <c r="P16" s="128">
        <v>0</v>
      </c>
      <c r="Q16" s="128">
        <v>0</v>
      </c>
      <c r="R16" s="128">
        <v>0</v>
      </c>
      <c r="S16" s="128">
        <v>0</v>
      </c>
      <c r="T16" s="110">
        <f>SUM(N16:S16)</f>
        <v>4</v>
      </c>
      <c r="U16" s="111"/>
      <c r="V16" s="112"/>
      <c r="W16" s="113"/>
      <c r="Y16" s="115" t="s">
        <v>42</v>
      </c>
      <c r="Z16" s="127">
        <v>1</v>
      </c>
      <c r="AA16" s="128">
        <v>4</v>
      </c>
      <c r="AB16" s="128">
        <v>0</v>
      </c>
      <c r="AC16" s="128">
        <v>0</v>
      </c>
      <c r="AD16" s="128">
        <v>0</v>
      </c>
      <c r="AE16" s="128">
        <v>0</v>
      </c>
      <c r="AF16" s="110">
        <f>SUM(Z16:AE16)</f>
        <v>5</v>
      </c>
      <c r="AG16" s="111"/>
      <c r="AH16" s="112"/>
      <c r="AI16" s="113"/>
      <c r="AK16" s="115" t="s">
        <v>42</v>
      </c>
      <c r="AL16" s="127">
        <v>15</v>
      </c>
      <c r="AM16" s="128">
        <v>14</v>
      </c>
      <c r="AN16" s="128">
        <v>0</v>
      </c>
      <c r="AO16" s="128">
        <v>0</v>
      </c>
      <c r="AP16" s="128">
        <v>0</v>
      </c>
      <c r="AQ16" s="128">
        <v>0</v>
      </c>
      <c r="AR16" s="110">
        <f>SUM(AL16:AQ16)</f>
        <v>29</v>
      </c>
      <c r="AS16" s="111"/>
      <c r="AT16" s="112"/>
      <c r="AU16" s="113"/>
      <c r="AW16" s="115" t="s">
        <v>42</v>
      </c>
      <c r="AX16" s="127">
        <v>12</v>
      </c>
      <c r="AY16" s="128">
        <v>7</v>
      </c>
      <c r="AZ16" s="128">
        <v>0</v>
      </c>
      <c r="BA16" s="128">
        <v>0</v>
      </c>
      <c r="BB16" s="128">
        <v>0</v>
      </c>
      <c r="BC16" s="128">
        <v>0</v>
      </c>
      <c r="BD16" s="110">
        <f>SUM(AX16:BC16)</f>
        <v>19</v>
      </c>
      <c r="BE16" s="111"/>
      <c r="BF16" s="112"/>
      <c r="BG16" s="113"/>
      <c r="BI16" s="115" t="s">
        <v>42</v>
      </c>
      <c r="BJ16" s="127">
        <v>35</v>
      </c>
      <c r="BK16" s="128">
        <v>30</v>
      </c>
      <c r="BL16" s="128">
        <v>0</v>
      </c>
      <c r="BM16" s="128">
        <v>0</v>
      </c>
      <c r="BN16" s="128">
        <v>0</v>
      </c>
      <c r="BO16" s="128">
        <v>0</v>
      </c>
      <c r="BP16" s="110">
        <f>SUM(BJ16:BO16)</f>
        <v>65</v>
      </c>
      <c r="BQ16" s="111"/>
      <c r="BR16" s="112"/>
      <c r="BS16" s="113"/>
      <c r="BU16" s="115" t="s">
        <v>42</v>
      </c>
      <c r="BV16" s="127">
        <v>13</v>
      </c>
      <c r="BW16" s="128">
        <v>14</v>
      </c>
      <c r="BX16" s="128">
        <v>3</v>
      </c>
      <c r="BY16" s="128">
        <v>0</v>
      </c>
      <c r="BZ16" s="128">
        <v>0</v>
      </c>
      <c r="CA16" s="128">
        <v>0</v>
      </c>
      <c r="CB16" s="110">
        <f>SUM(BV16:CA16)</f>
        <v>30</v>
      </c>
      <c r="CC16" s="111"/>
      <c r="CD16" s="112"/>
      <c r="CE16" s="113"/>
      <c r="CF16" s="114"/>
      <c r="CG16" s="295" t="s">
        <v>42</v>
      </c>
      <c r="CH16" s="284">
        <f t="shared" si="0"/>
        <v>100</v>
      </c>
      <c r="CI16" s="285">
        <f t="shared" si="0"/>
        <v>97</v>
      </c>
      <c r="CJ16" s="285">
        <f t="shared" si="0"/>
        <v>5</v>
      </c>
      <c r="CK16" s="285">
        <f t="shared" si="0"/>
        <v>0</v>
      </c>
      <c r="CL16" s="285">
        <f t="shared" si="0"/>
        <v>0</v>
      </c>
      <c r="CM16" s="285">
        <f t="shared" si="0"/>
        <v>0</v>
      </c>
      <c r="CN16" s="285">
        <f>SUM(CH16:CM16)</f>
        <v>202</v>
      </c>
      <c r="CO16" s="285"/>
      <c r="CP16" s="285"/>
      <c r="CQ16" s="316"/>
    </row>
    <row r="17" spans="1:95" ht="46.5" customHeight="1">
      <c r="A17" s="46" t="s">
        <v>120</v>
      </c>
      <c r="B17" s="127">
        <v>22</v>
      </c>
      <c r="C17" s="128">
        <v>25</v>
      </c>
      <c r="D17" s="128">
        <v>3</v>
      </c>
      <c r="E17" s="128">
        <v>0</v>
      </c>
      <c r="F17" s="128">
        <v>0</v>
      </c>
      <c r="G17" s="128">
        <v>0</v>
      </c>
      <c r="H17" s="128">
        <f>SUM(B17:G17)</f>
        <v>50</v>
      </c>
      <c r="I17" s="128"/>
      <c r="J17" s="191"/>
      <c r="K17" s="148"/>
      <c r="M17" s="46" t="s">
        <v>120</v>
      </c>
      <c r="N17" s="109">
        <v>1</v>
      </c>
      <c r="O17" s="110">
        <v>3</v>
      </c>
      <c r="P17" s="110">
        <v>0</v>
      </c>
      <c r="Q17" s="110">
        <v>0</v>
      </c>
      <c r="R17" s="110">
        <v>0</v>
      </c>
      <c r="S17" s="110">
        <v>0</v>
      </c>
      <c r="T17" s="110">
        <f>SUM(N17:S17)</f>
        <v>4</v>
      </c>
      <c r="U17" s="111"/>
      <c r="V17" s="112"/>
      <c r="W17" s="113"/>
      <c r="Y17" s="46" t="s">
        <v>120</v>
      </c>
      <c r="Z17" s="109">
        <v>5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f>SUM(Z17:AE17)</f>
        <v>5</v>
      </c>
      <c r="AG17" s="111"/>
      <c r="AH17" s="112"/>
      <c r="AI17" s="113"/>
      <c r="AK17" s="46" t="s">
        <v>120</v>
      </c>
      <c r="AL17" s="109">
        <v>11</v>
      </c>
      <c r="AM17" s="110">
        <v>17</v>
      </c>
      <c r="AN17" s="110">
        <v>1</v>
      </c>
      <c r="AO17" s="110">
        <v>0</v>
      </c>
      <c r="AP17" s="110">
        <v>0</v>
      </c>
      <c r="AQ17" s="110">
        <v>0</v>
      </c>
      <c r="AR17" s="110">
        <f>SUM(AL17:AQ17)</f>
        <v>29</v>
      </c>
      <c r="AS17" s="111"/>
      <c r="AT17" s="112"/>
      <c r="AU17" s="113"/>
      <c r="AW17" s="46" t="s">
        <v>120</v>
      </c>
      <c r="AX17" s="109">
        <v>15</v>
      </c>
      <c r="AY17" s="110">
        <v>4</v>
      </c>
      <c r="AZ17" s="110">
        <v>0</v>
      </c>
      <c r="BA17" s="110">
        <v>0</v>
      </c>
      <c r="BB17" s="110">
        <v>0</v>
      </c>
      <c r="BC17" s="110">
        <v>0</v>
      </c>
      <c r="BD17" s="110">
        <f>SUM(AX17:BC17)</f>
        <v>19</v>
      </c>
      <c r="BE17" s="111"/>
      <c r="BF17" s="112"/>
      <c r="BG17" s="113"/>
      <c r="BI17" s="46" t="s">
        <v>120</v>
      </c>
      <c r="BJ17" s="109">
        <v>32</v>
      </c>
      <c r="BK17" s="110">
        <v>33</v>
      </c>
      <c r="BL17" s="110">
        <v>0</v>
      </c>
      <c r="BM17" s="110">
        <v>0</v>
      </c>
      <c r="BN17" s="110">
        <v>0</v>
      </c>
      <c r="BO17" s="110">
        <v>0</v>
      </c>
      <c r="BP17" s="110">
        <f>SUM(BJ17:BO17)</f>
        <v>65</v>
      </c>
      <c r="BQ17" s="111"/>
      <c r="BR17" s="112"/>
      <c r="BS17" s="113"/>
      <c r="BU17" s="46" t="s">
        <v>120</v>
      </c>
      <c r="BV17" s="109">
        <v>9</v>
      </c>
      <c r="BW17" s="110">
        <v>19</v>
      </c>
      <c r="BX17" s="110">
        <v>2</v>
      </c>
      <c r="BY17" s="110">
        <v>0</v>
      </c>
      <c r="BZ17" s="110">
        <v>0</v>
      </c>
      <c r="CA17" s="110">
        <v>0</v>
      </c>
      <c r="CB17" s="110">
        <f>SUM(BV17:CA17)</f>
        <v>30</v>
      </c>
      <c r="CC17" s="111"/>
      <c r="CD17" s="112"/>
      <c r="CE17" s="113"/>
      <c r="CF17" s="114"/>
      <c r="CG17" s="283" t="s">
        <v>120</v>
      </c>
      <c r="CH17" s="284">
        <f t="shared" si="0"/>
        <v>95</v>
      </c>
      <c r="CI17" s="285">
        <f t="shared" si="0"/>
        <v>101</v>
      </c>
      <c r="CJ17" s="285">
        <f t="shared" si="0"/>
        <v>6</v>
      </c>
      <c r="CK17" s="285">
        <f t="shared" si="0"/>
        <v>0</v>
      </c>
      <c r="CL17" s="285">
        <f t="shared" si="0"/>
        <v>0</v>
      </c>
      <c r="CM17" s="285">
        <f t="shared" si="0"/>
        <v>0</v>
      </c>
      <c r="CN17" s="285">
        <f>SUM(CH17:CM17)</f>
        <v>202</v>
      </c>
      <c r="CO17" s="285"/>
      <c r="CP17" s="285"/>
      <c r="CQ17" s="316"/>
    </row>
    <row r="18" spans="1:95" ht="37.5">
      <c r="A18" s="46" t="s">
        <v>121</v>
      </c>
      <c r="B18" s="127">
        <v>22</v>
      </c>
      <c r="C18" s="128">
        <v>26</v>
      </c>
      <c r="D18" s="128">
        <v>2</v>
      </c>
      <c r="E18" s="128">
        <v>0</v>
      </c>
      <c r="F18" s="128">
        <v>0</v>
      </c>
      <c r="G18" s="128">
        <v>0</v>
      </c>
      <c r="H18" s="128">
        <f>SUM(B18:G18)</f>
        <v>50</v>
      </c>
      <c r="I18" s="128"/>
      <c r="J18" s="191"/>
      <c r="K18" s="148"/>
      <c r="M18" s="193" t="s">
        <v>121</v>
      </c>
      <c r="N18" s="127">
        <v>1</v>
      </c>
      <c r="O18" s="128">
        <v>3</v>
      </c>
      <c r="P18" s="128">
        <v>0</v>
      </c>
      <c r="Q18" s="128">
        <v>0</v>
      </c>
      <c r="R18" s="128">
        <v>0</v>
      </c>
      <c r="S18" s="128">
        <v>0</v>
      </c>
      <c r="T18" s="110">
        <f>SUM(N18:S18)</f>
        <v>4</v>
      </c>
      <c r="U18" s="111"/>
      <c r="V18" s="112"/>
      <c r="W18" s="113"/>
      <c r="Y18" s="193" t="s">
        <v>121</v>
      </c>
      <c r="Z18" s="127">
        <v>3</v>
      </c>
      <c r="AA18" s="128">
        <v>2</v>
      </c>
      <c r="AB18" s="128">
        <v>0</v>
      </c>
      <c r="AC18" s="128">
        <v>0</v>
      </c>
      <c r="AD18" s="128">
        <v>0</v>
      </c>
      <c r="AE18" s="128">
        <v>0</v>
      </c>
      <c r="AF18" s="110">
        <f>SUM(Z18:AE18)</f>
        <v>5</v>
      </c>
      <c r="AG18" s="111"/>
      <c r="AH18" s="112"/>
      <c r="AI18" s="113"/>
      <c r="AK18" s="193" t="s">
        <v>121</v>
      </c>
      <c r="AL18" s="127">
        <v>11</v>
      </c>
      <c r="AM18" s="128">
        <v>17</v>
      </c>
      <c r="AN18" s="128">
        <v>1</v>
      </c>
      <c r="AO18" s="128">
        <v>0</v>
      </c>
      <c r="AP18" s="128">
        <v>0</v>
      </c>
      <c r="AQ18" s="128">
        <v>0</v>
      </c>
      <c r="AR18" s="110">
        <f>SUM(AL18:AQ18)</f>
        <v>29</v>
      </c>
      <c r="AS18" s="111"/>
      <c r="AT18" s="112"/>
      <c r="AU18" s="113"/>
      <c r="AW18" s="193" t="s">
        <v>121</v>
      </c>
      <c r="AX18" s="127">
        <v>11</v>
      </c>
      <c r="AY18" s="128">
        <v>8</v>
      </c>
      <c r="AZ18" s="128">
        <v>0</v>
      </c>
      <c r="BA18" s="128">
        <v>0</v>
      </c>
      <c r="BB18" s="128">
        <v>0</v>
      </c>
      <c r="BC18" s="128">
        <v>0</v>
      </c>
      <c r="BD18" s="110">
        <f>SUM(AX18:BC18)</f>
        <v>19</v>
      </c>
      <c r="BE18" s="111"/>
      <c r="BF18" s="112"/>
      <c r="BG18" s="113"/>
      <c r="BI18" s="193" t="s">
        <v>121</v>
      </c>
      <c r="BJ18" s="127">
        <v>32</v>
      </c>
      <c r="BK18" s="128">
        <v>33</v>
      </c>
      <c r="BL18" s="128">
        <v>0</v>
      </c>
      <c r="BM18" s="128">
        <v>0</v>
      </c>
      <c r="BN18" s="128">
        <v>0</v>
      </c>
      <c r="BO18" s="128">
        <v>0</v>
      </c>
      <c r="BP18" s="110">
        <f>SUM(BJ18:BO18)</f>
        <v>65</v>
      </c>
      <c r="BQ18" s="111"/>
      <c r="BR18" s="112"/>
      <c r="BS18" s="113"/>
      <c r="BU18" s="193" t="s">
        <v>121</v>
      </c>
      <c r="BV18" s="127">
        <v>9</v>
      </c>
      <c r="BW18" s="128">
        <v>18</v>
      </c>
      <c r="BX18" s="128">
        <v>3</v>
      </c>
      <c r="BY18" s="128">
        <v>0</v>
      </c>
      <c r="BZ18" s="128">
        <v>0</v>
      </c>
      <c r="CA18" s="128">
        <v>0</v>
      </c>
      <c r="CB18" s="110">
        <f>SUM(BV18:CA18)</f>
        <v>30</v>
      </c>
      <c r="CC18" s="111"/>
      <c r="CD18" s="112"/>
      <c r="CE18" s="113"/>
      <c r="CF18" s="114"/>
      <c r="CG18" s="283" t="s">
        <v>121</v>
      </c>
      <c r="CH18" s="284">
        <f t="shared" si="0"/>
        <v>89</v>
      </c>
      <c r="CI18" s="285">
        <f t="shared" si="0"/>
        <v>107</v>
      </c>
      <c r="CJ18" s="285">
        <f t="shared" si="0"/>
        <v>6</v>
      </c>
      <c r="CK18" s="285">
        <f t="shared" si="0"/>
        <v>0</v>
      </c>
      <c r="CL18" s="285">
        <f t="shared" si="0"/>
        <v>0</v>
      </c>
      <c r="CM18" s="285">
        <f t="shared" si="0"/>
        <v>0</v>
      </c>
      <c r="CN18" s="285">
        <f>SUM(CH18:CM18)</f>
        <v>202</v>
      </c>
      <c r="CO18" s="285"/>
      <c r="CP18" s="285"/>
      <c r="CQ18" s="316"/>
    </row>
    <row r="19" spans="1:95" ht="59.25" customHeight="1" thickBot="1">
      <c r="A19" s="248" t="s">
        <v>122</v>
      </c>
      <c r="B19" s="217">
        <v>23</v>
      </c>
      <c r="C19" s="218">
        <v>23</v>
      </c>
      <c r="D19" s="218">
        <v>3</v>
      </c>
      <c r="E19" s="218">
        <v>1</v>
      </c>
      <c r="F19" s="218">
        <v>0</v>
      </c>
      <c r="G19" s="218">
        <v>0</v>
      </c>
      <c r="H19" s="218">
        <f>SUM(B19:G19)</f>
        <v>50</v>
      </c>
      <c r="I19" s="218"/>
      <c r="J19" s="192"/>
      <c r="K19" s="249"/>
      <c r="M19" s="49" t="s">
        <v>122</v>
      </c>
      <c r="N19" s="127">
        <v>2</v>
      </c>
      <c r="O19" s="128">
        <v>2</v>
      </c>
      <c r="P19" s="128">
        <v>0</v>
      </c>
      <c r="Q19" s="128">
        <v>0</v>
      </c>
      <c r="R19" s="128">
        <v>0</v>
      </c>
      <c r="S19" s="128">
        <v>0</v>
      </c>
      <c r="T19" s="110">
        <f>SUM(N19:S19)</f>
        <v>4</v>
      </c>
      <c r="U19" s="129"/>
      <c r="V19" s="130"/>
      <c r="W19" s="131"/>
      <c r="Y19" s="49" t="s">
        <v>122</v>
      </c>
      <c r="Z19" s="127">
        <v>2</v>
      </c>
      <c r="AA19" s="128">
        <v>3</v>
      </c>
      <c r="AB19" s="128">
        <v>0</v>
      </c>
      <c r="AC19" s="128">
        <v>0</v>
      </c>
      <c r="AD19" s="128">
        <v>0</v>
      </c>
      <c r="AE19" s="128">
        <v>0</v>
      </c>
      <c r="AF19" s="110">
        <f>SUM(Z19:AE19)</f>
        <v>5</v>
      </c>
      <c r="AG19" s="129"/>
      <c r="AH19" s="130"/>
      <c r="AI19" s="131"/>
      <c r="AK19" s="49" t="s">
        <v>122</v>
      </c>
      <c r="AL19" s="127">
        <v>15</v>
      </c>
      <c r="AM19" s="128">
        <v>14</v>
      </c>
      <c r="AN19" s="128">
        <v>0</v>
      </c>
      <c r="AO19" s="128">
        <v>0</v>
      </c>
      <c r="AP19" s="128">
        <v>0</v>
      </c>
      <c r="AQ19" s="128">
        <v>0</v>
      </c>
      <c r="AR19" s="110">
        <f>SUM(AL19:AQ19)</f>
        <v>29</v>
      </c>
      <c r="AS19" s="129"/>
      <c r="AT19" s="130"/>
      <c r="AU19" s="131"/>
      <c r="AW19" s="49" t="s">
        <v>122</v>
      </c>
      <c r="AX19" s="127">
        <v>16</v>
      </c>
      <c r="AY19" s="128">
        <v>3</v>
      </c>
      <c r="AZ19" s="128">
        <v>0</v>
      </c>
      <c r="BA19" s="128">
        <v>0</v>
      </c>
      <c r="BB19" s="128">
        <v>0</v>
      </c>
      <c r="BC19" s="128">
        <v>0</v>
      </c>
      <c r="BD19" s="110">
        <f>SUM(AX19:BC19)</f>
        <v>19</v>
      </c>
      <c r="BE19" s="129"/>
      <c r="BF19" s="130"/>
      <c r="BG19" s="131"/>
      <c r="BI19" s="49" t="s">
        <v>122</v>
      </c>
      <c r="BJ19" s="127">
        <v>32</v>
      </c>
      <c r="BK19" s="128">
        <v>33</v>
      </c>
      <c r="BL19" s="128">
        <v>0</v>
      </c>
      <c r="BM19" s="128">
        <v>0</v>
      </c>
      <c r="BN19" s="128">
        <v>0</v>
      </c>
      <c r="BO19" s="128">
        <v>0</v>
      </c>
      <c r="BP19" s="110">
        <f>SUM(BJ19:BO19)</f>
        <v>65</v>
      </c>
      <c r="BQ19" s="129"/>
      <c r="BR19" s="130"/>
      <c r="BS19" s="131"/>
      <c r="BU19" s="49" t="s">
        <v>122</v>
      </c>
      <c r="BV19" s="127">
        <v>9</v>
      </c>
      <c r="BW19" s="128">
        <v>20</v>
      </c>
      <c r="BX19" s="128">
        <v>0</v>
      </c>
      <c r="BY19" s="128">
        <v>1</v>
      </c>
      <c r="BZ19" s="128">
        <v>0</v>
      </c>
      <c r="CA19" s="128">
        <v>0</v>
      </c>
      <c r="CB19" s="110">
        <f>SUM(BV19:CA19)</f>
        <v>30</v>
      </c>
      <c r="CC19" s="129"/>
      <c r="CD19" s="130"/>
      <c r="CE19" s="131"/>
      <c r="CF19" s="114"/>
      <c r="CG19" s="346" t="s">
        <v>122</v>
      </c>
      <c r="CH19" s="289">
        <f t="shared" si="0"/>
        <v>99</v>
      </c>
      <c r="CI19" s="290">
        <f t="shared" si="0"/>
        <v>98</v>
      </c>
      <c r="CJ19" s="290">
        <f t="shared" si="0"/>
        <v>3</v>
      </c>
      <c r="CK19" s="290">
        <f t="shared" si="0"/>
        <v>2</v>
      </c>
      <c r="CL19" s="290">
        <f t="shared" si="0"/>
        <v>0</v>
      </c>
      <c r="CM19" s="290">
        <f t="shared" si="0"/>
        <v>0</v>
      </c>
      <c r="CN19" s="290">
        <f>SUM(CH19:CM19)</f>
        <v>202</v>
      </c>
      <c r="CO19" s="290"/>
      <c r="CP19" s="290"/>
      <c r="CQ19" s="319"/>
    </row>
    <row r="20" spans="1:95" ht="24" thickBot="1">
      <c r="A20" s="165" t="s">
        <v>4</v>
      </c>
      <c r="B20" s="161">
        <f aca="true" t="shared" si="1" ref="B20:H20">SUM(B15:B19)</f>
        <v>103</v>
      </c>
      <c r="C20" s="138">
        <f t="shared" si="1"/>
        <v>132</v>
      </c>
      <c r="D20" s="138">
        <f t="shared" si="1"/>
        <v>14</v>
      </c>
      <c r="E20" s="138">
        <f t="shared" si="1"/>
        <v>1</v>
      </c>
      <c r="F20" s="138">
        <f t="shared" si="1"/>
        <v>0</v>
      </c>
      <c r="G20" s="166">
        <f t="shared" si="1"/>
        <v>0</v>
      </c>
      <c r="H20" s="138">
        <f t="shared" si="1"/>
        <v>250</v>
      </c>
      <c r="I20" s="167">
        <f>((B20*5)+(C20*4)+(D20*3)+(E20*2)+(F20*1))/(B20+C20+D20+E20+F20)</f>
        <v>4.348</v>
      </c>
      <c r="J20" s="117" t="s">
        <v>100</v>
      </c>
      <c r="K20" s="132">
        <f>I20*100/5</f>
        <v>86.96000000000001</v>
      </c>
      <c r="M20" s="165" t="s">
        <v>4</v>
      </c>
      <c r="N20" s="161">
        <f aca="true" t="shared" si="2" ref="N20:T20">SUM(N15:N19)</f>
        <v>8</v>
      </c>
      <c r="O20" s="138">
        <f t="shared" si="2"/>
        <v>12</v>
      </c>
      <c r="P20" s="138">
        <f t="shared" si="2"/>
        <v>0</v>
      </c>
      <c r="Q20" s="138">
        <f t="shared" si="2"/>
        <v>0</v>
      </c>
      <c r="R20" s="138">
        <f t="shared" si="2"/>
        <v>0</v>
      </c>
      <c r="S20" s="166">
        <f t="shared" si="2"/>
        <v>0</v>
      </c>
      <c r="T20" s="138">
        <f t="shared" si="2"/>
        <v>20</v>
      </c>
      <c r="U20" s="167">
        <f>((N20*5)+(O20*4)+(P20*3)+(Q20*2)+(R20*1))/(N20+O20+P20+Q20+R20)</f>
        <v>4.4</v>
      </c>
      <c r="V20" s="117" t="s">
        <v>100</v>
      </c>
      <c r="W20" s="120">
        <f>U20*100/5</f>
        <v>88.00000000000001</v>
      </c>
      <c r="Y20" s="165" t="s">
        <v>4</v>
      </c>
      <c r="Z20" s="161">
        <f aca="true" t="shared" si="3" ref="Z20:AF20">SUM(Z15:Z19)</f>
        <v>14</v>
      </c>
      <c r="AA20" s="138">
        <f t="shared" si="3"/>
        <v>11</v>
      </c>
      <c r="AB20" s="138">
        <f t="shared" si="3"/>
        <v>0</v>
      </c>
      <c r="AC20" s="138">
        <f t="shared" si="3"/>
        <v>0</v>
      </c>
      <c r="AD20" s="138">
        <f t="shared" si="3"/>
        <v>0</v>
      </c>
      <c r="AE20" s="166">
        <f t="shared" si="3"/>
        <v>0</v>
      </c>
      <c r="AF20" s="138">
        <f t="shared" si="3"/>
        <v>25</v>
      </c>
      <c r="AG20" s="167">
        <f>((Z20*5)+(AA20*4)+(AB20*3)+(AC20*2)+(AD20*1))/(Z20+AA20+AB20+AC20+AD20)</f>
        <v>4.56</v>
      </c>
      <c r="AH20" s="117" t="s">
        <v>100</v>
      </c>
      <c r="AI20" s="120">
        <f>AG20*100/5</f>
        <v>91.19999999999999</v>
      </c>
      <c r="AK20" s="165" t="s">
        <v>4</v>
      </c>
      <c r="AL20" s="161">
        <f aca="true" t="shared" si="4" ref="AL20:AR20">SUM(AL15:AL19)</f>
        <v>66</v>
      </c>
      <c r="AM20" s="138">
        <f t="shared" si="4"/>
        <v>77</v>
      </c>
      <c r="AN20" s="138">
        <f t="shared" si="4"/>
        <v>2</v>
      </c>
      <c r="AO20" s="138">
        <f t="shared" si="4"/>
        <v>0</v>
      </c>
      <c r="AP20" s="138">
        <f t="shared" si="4"/>
        <v>0</v>
      </c>
      <c r="AQ20" s="166">
        <f t="shared" si="4"/>
        <v>0</v>
      </c>
      <c r="AR20" s="138">
        <f t="shared" si="4"/>
        <v>145</v>
      </c>
      <c r="AS20" s="167">
        <f>((AL20*5)+(AM20*4)+(AN20*3)+(AO20*2)+(AP20*1))/(AL20+AM20+AN20+AO20+AP20)</f>
        <v>4.441379310344828</v>
      </c>
      <c r="AT20" s="117" t="s">
        <v>100</v>
      </c>
      <c r="AU20" s="132">
        <f>AS20*100/5</f>
        <v>88.82758620689654</v>
      </c>
      <c r="AW20" s="165" t="s">
        <v>4</v>
      </c>
      <c r="AX20" s="161">
        <f aca="true" t="shared" si="5" ref="AX20:BD20">SUM(AX15:AX19)</f>
        <v>66</v>
      </c>
      <c r="AY20" s="138">
        <f t="shared" si="5"/>
        <v>28</v>
      </c>
      <c r="AZ20" s="138">
        <f t="shared" si="5"/>
        <v>1</v>
      </c>
      <c r="BA20" s="138">
        <f t="shared" si="5"/>
        <v>0</v>
      </c>
      <c r="BB20" s="138">
        <f t="shared" si="5"/>
        <v>0</v>
      </c>
      <c r="BC20" s="166">
        <f t="shared" si="5"/>
        <v>0</v>
      </c>
      <c r="BD20" s="138">
        <f t="shared" si="5"/>
        <v>95</v>
      </c>
      <c r="BE20" s="167">
        <f>((AX20*5)+(AY20*4)+(AZ20*3)+(BA20*2)+(BB20*1))/(AX20+AY20+AZ20+BA20+BB20)</f>
        <v>4.684210526315789</v>
      </c>
      <c r="BF20" s="117" t="s">
        <v>100</v>
      </c>
      <c r="BG20" s="132">
        <f>BE20*100/5</f>
        <v>93.6842105263158</v>
      </c>
      <c r="BI20" s="165" t="s">
        <v>4</v>
      </c>
      <c r="BJ20" s="161">
        <f aca="true" t="shared" si="6" ref="BJ20:BP20">SUM(BJ15:BJ19)</f>
        <v>160</v>
      </c>
      <c r="BK20" s="138">
        <f t="shared" si="6"/>
        <v>165</v>
      </c>
      <c r="BL20" s="138">
        <f t="shared" si="6"/>
        <v>0</v>
      </c>
      <c r="BM20" s="138">
        <f t="shared" si="6"/>
        <v>0</v>
      </c>
      <c r="BN20" s="138">
        <f t="shared" si="6"/>
        <v>0</v>
      </c>
      <c r="BO20" s="166">
        <f t="shared" si="6"/>
        <v>0</v>
      </c>
      <c r="BP20" s="138">
        <f t="shared" si="6"/>
        <v>325</v>
      </c>
      <c r="BQ20" s="167">
        <f>((BJ20*5)+(BK20*4)+(BL20*3)+(BM20*2)+(BN20*1))/(BJ20+BK20+BL20+BM20+BN20)</f>
        <v>4.492307692307692</v>
      </c>
      <c r="BR20" s="117" t="s">
        <v>100</v>
      </c>
      <c r="BS20" s="132">
        <f>BQ20*100/5</f>
        <v>89.84615384615384</v>
      </c>
      <c r="BU20" s="165" t="s">
        <v>4</v>
      </c>
      <c r="BV20" s="161">
        <f aca="true" t="shared" si="7" ref="BV20:CB20">SUM(BV15:BV19)</f>
        <v>47</v>
      </c>
      <c r="BW20" s="138">
        <f t="shared" si="7"/>
        <v>91</v>
      </c>
      <c r="BX20" s="138">
        <f t="shared" si="7"/>
        <v>11</v>
      </c>
      <c r="BY20" s="138">
        <f t="shared" si="7"/>
        <v>1</v>
      </c>
      <c r="BZ20" s="138">
        <f t="shared" si="7"/>
        <v>0</v>
      </c>
      <c r="CA20" s="166">
        <f t="shared" si="7"/>
        <v>0</v>
      </c>
      <c r="CB20" s="138">
        <f t="shared" si="7"/>
        <v>150</v>
      </c>
      <c r="CC20" s="167">
        <f>((BV20*5)+(BW20*4)+(BX20*3)+(BY20*2)+(BZ20*1))/(BV20+BW20+BX20+BY20+BZ20)</f>
        <v>4.226666666666667</v>
      </c>
      <c r="CD20" s="117" t="s">
        <v>100</v>
      </c>
      <c r="CE20" s="132">
        <f>CC20*100/5</f>
        <v>84.53333333333333</v>
      </c>
      <c r="CF20" s="119"/>
      <c r="CG20" s="165" t="s">
        <v>4</v>
      </c>
      <c r="CH20" s="163">
        <f aca="true" t="shared" si="8" ref="CH20:CM20">SUM(CH15:CH19)</f>
        <v>464</v>
      </c>
      <c r="CI20" s="164">
        <f t="shared" si="8"/>
        <v>516</v>
      </c>
      <c r="CJ20" s="164">
        <f t="shared" si="8"/>
        <v>28</v>
      </c>
      <c r="CK20" s="164">
        <f t="shared" si="8"/>
        <v>2</v>
      </c>
      <c r="CL20" s="164">
        <f t="shared" si="8"/>
        <v>0</v>
      </c>
      <c r="CM20" s="164">
        <f t="shared" si="8"/>
        <v>0</v>
      </c>
      <c r="CN20" s="164">
        <f>SUM(CN15:CN19)</f>
        <v>1010</v>
      </c>
      <c r="CO20" s="162">
        <f>((CH20*5)+(CI20*4)+(CJ20*3)+(CK20*2)+(CL20*1))/(CH20+CI20+CJ20+CK20+CL20)</f>
        <v>4.427722772277228</v>
      </c>
      <c r="CP20" s="277" t="s">
        <v>118</v>
      </c>
      <c r="CQ20" s="120">
        <f>CO20*100/5</f>
        <v>88.55445544554456</v>
      </c>
    </row>
    <row r="21" spans="1:95" ht="23.25" customHeight="1">
      <c r="A21" s="205" t="s">
        <v>123</v>
      </c>
      <c r="B21" s="142"/>
      <c r="C21" s="143"/>
      <c r="D21" s="143"/>
      <c r="E21" s="143"/>
      <c r="F21" s="143"/>
      <c r="G21" s="143"/>
      <c r="H21" s="143"/>
      <c r="I21" s="143"/>
      <c r="J21" s="144"/>
      <c r="K21" s="145"/>
      <c r="M21" s="168" t="s">
        <v>123</v>
      </c>
      <c r="N21" s="116"/>
      <c r="O21" s="111"/>
      <c r="P21" s="111"/>
      <c r="Q21" s="111"/>
      <c r="R21" s="111"/>
      <c r="S21" s="111"/>
      <c r="T21" s="111"/>
      <c r="U21" s="169"/>
      <c r="V21" s="170"/>
      <c r="W21" s="171"/>
      <c r="Y21" s="168" t="s">
        <v>123</v>
      </c>
      <c r="Z21" s="116"/>
      <c r="AA21" s="111"/>
      <c r="AB21" s="111"/>
      <c r="AC21" s="111"/>
      <c r="AD21" s="111"/>
      <c r="AE21" s="111"/>
      <c r="AF21" s="111"/>
      <c r="AG21" s="169"/>
      <c r="AH21" s="170"/>
      <c r="AI21" s="171"/>
      <c r="AK21" s="168" t="s">
        <v>123</v>
      </c>
      <c r="AL21" s="116"/>
      <c r="AM21" s="111"/>
      <c r="AN21" s="111"/>
      <c r="AO21" s="111"/>
      <c r="AP21" s="111"/>
      <c r="AQ21" s="111"/>
      <c r="AR21" s="111"/>
      <c r="AS21" s="169"/>
      <c r="AT21" s="170"/>
      <c r="AU21" s="171"/>
      <c r="AW21" s="168" t="s">
        <v>123</v>
      </c>
      <c r="AX21" s="116"/>
      <c r="AY21" s="111"/>
      <c r="AZ21" s="111"/>
      <c r="BA21" s="111"/>
      <c r="BB21" s="111"/>
      <c r="BC21" s="111"/>
      <c r="BD21" s="111"/>
      <c r="BE21" s="169"/>
      <c r="BF21" s="170"/>
      <c r="BG21" s="171"/>
      <c r="BI21" s="168" t="s">
        <v>123</v>
      </c>
      <c r="BJ21" s="116"/>
      <c r="BK21" s="111"/>
      <c r="BL21" s="111"/>
      <c r="BM21" s="111"/>
      <c r="BN21" s="111"/>
      <c r="BO21" s="111"/>
      <c r="BP21" s="111"/>
      <c r="BQ21" s="169"/>
      <c r="BR21" s="170"/>
      <c r="BS21" s="171"/>
      <c r="BU21" s="168" t="s">
        <v>123</v>
      </c>
      <c r="BV21" s="116"/>
      <c r="BW21" s="111"/>
      <c r="BX21" s="111"/>
      <c r="BY21" s="111"/>
      <c r="BZ21" s="111"/>
      <c r="CA21" s="111"/>
      <c r="CB21" s="111"/>
      <c r="CC21" s="169"/>
      <c r="CD21" s="170"/>
      <c r="CE21" s="171"/>
      <c r="CF21" s="114"/>
      <c r="CG21" s="279" t="s">
        <v>123</v>
      </c>
      <c r="CH21" s="280"/>
      <c r="CI21" s="281"/>
      <c r="CJ21" s="281"/>
      <c r="CK21" s="281"/>
      <c r="CL21" s="281"/>
      <c r="CM21" s="281"/>
      <c r="CN21" s="281"/>
      <c r="CO21" s="281"/>
      <c r="CP21" s="281"/>
      <c r="CQ21" s="282"/>
    </row>
    <row r="22" spans="1:95" ht="75" customHeight="1">
      <c r="A22" s="216" t="s">
        <v>43</v>
      </c>
      <c r="B22" s="127">
        <v>33</v>
      </c>
      <c r="C22" s="128">
        <v>15</v>
      </c>
      <c r="D22" s="128">
        <v>2</v>
      </c>
      <c r="E22" s="128">
        <v>0</v>
      </c>
      <c r="F22" s="128">
        <v>0</v>
      </c>
      <c r="G22" s="128">
        <v>0</v>
      </c>
      <c r="H22" s="128">
        <f aca="true" t="shared" si="9" ref="H22:H27">SUM(B22:G22)</f>
        <v>50</v>
      </c>
      <c r="I22" s="128"/>
      <c r="J22" s="191"/>
      <c r="K22" s="148"/>
      <c r="M22" s="49" t="s">
        <v>43</v>
      </c>
      <c r="N22" s="109">
        <v>3</v>
      </c>
      <c r="O22" s="110">
        <v>1</v>
      </c>
      <c r="P22" s="110">
        <v>0</v>
      </c>
      <c r="Q22" s="110">
        <v>0</v>
      </c>
      <c r="R22" s="110">
        <v>0</v>
      </c>
      <c r="S22" s="110">
        <v>0</v>
      </c>
      <c r="T22" s="110">
        <f aca="true" t="shared" si="10" ref="T22:T27">SUM(N22:S22)</f>
        <v>4</v>
      </c>
      <c r="U22" s="111"/>
      <c r="V22" s="112"/>
      <c r="W22" s="113"/>
      <c r="Y22" s="49" t="s">
        <v>43</v>
      </c>
      <c r="Z22" s="109">
        <v>2</v>
      </c>
      <c r="AA22" s="110">
        <v>3</v>
      </c>
      <c r="AB22" s="110">
        <v>0</v>
      </c>
      <c r="AC22" s="110">
        <v>0</v>
      </c>
      <c r="AD22" s="110">
        <v>0</v>
      </c>
      <c r="AE22" s="110">
        <v>0</v>
      </c>
      <c r="AF22" s="110">
        <f aca="true" t="shared" si="11" ref="AF22:AF27">SUM(Z22:AE22)</f>
        <v>5</v>
      </c>
      <c r="AG22" s="111"/>
      <c r="AH22" s="112"/>
      <c r="AI22" s="113"/>
      <c r="AK22" s="49" t="s">
        <v>43</v>
      </c>
      <c r="AL22" s="109">
        <v>20</v>
      </c>
      <c r="AM22" s="110">
        <v>9</v>
      </c>
      <c r="AN22" s="110">
        <v>0</v>
      </c>
      <c r="AO22" s="110">
        <v>0</v>
      </c>
      <c r="AP22" s="110">
        <v>0</v>
      </c>
      <c r="AQ22" s="110">
        <v>0</v>
      </c>
      <c r="AR22" s="110">
        <f aca="true" t="shared" si="12" ref="AR22:AR27">SUM(AL22:AQ22)</f>
        <v>29</v>
      </c>
      <c r="AS22" s="111"/>
      <c r="AT22" s="112"/>
      <c r="AU22" s="113"/>
      <c r="AW22" s="49" t="s">
        <v>43</v>
      </c>
      <c r="AX22" s="109">
        <v>14</v>
      </c>
      <c r="AY22" s="110">
        <v>5</v>
      </c>
      <c r="AZ22" s="110">
        <v>0</v>
      </c>
      <c r="BA22" s="110">
        <v>0</v>
      </c>
      <c r="BB22" s="110">
        <v>0</v>
      </c>
      <c r="BC22" s="110">
        <v>0</v>
      </c>
      <c r="BD22" s="110">
        <f aca="true" t="shared" si="13" ref="BD22:BD27">SUM(AX22:BC22)</f>
        <v>19</v>
      </c>
      <c r="BE22" s="111"/>
      <c r="BF22" s="112"/>
      <c r="BG22" s="113"/>
      <c r="BI22" s="49" t="s">
        <v>43</v>
      </c>
      <c r="BJ22" s="109">
        <v>42</v>
      </c>
      <c r="BK22" s="110">
        <v>23</v>
      </c>
      <c r="BL22" s="110">
        <v>0</v>
      </c>
      <c r="BM22" s="110">
        <v>0</v>
      </c>
      <c r="BN22" s="110">
        <v>0</v>
      </c>
      <c r="BO22" s="110">
        <v>0</v>
      </c>
      <c r="BP22" s="110">
        <f aca="true" t="shared" si="14" ref="BP22:BP27">SUM(BJ22:BO22)</f>
        <v>65</v>
      </c>
      <c r="BQ22" s="111"/>
      <c r="BR22" s="112"/>
      <c r="BS22" s="113"/>
      <c r="BU22" s="49" t="s">
        <v>43</v>
      </c>
      <c r="BV22" s="109">
        <v>18</v>
      </c>
      <c r="BW22" s="110">
        <v>10</v>
      </c>
      <c r="BX22" s="110">
        <v>2</v>
      </c>
      <c r="BY22" s="110">
        <v>0</v>
      </c>
      <c r="BZ22" s="110">
        <v>0</v>
      </c>
      <c r="CA22" s="110">
        <v>0</v>
      </c>
      <c r="CB22" s="110">
        <f aca="true" t="shared" si="15" ref="CB22:CB27">SUM(BV22:CA22)</f>
        <v>30</v>
      </c>
      <c r="CC22" s="111"/>
      <c r="CD22" s="112"/>
      <c r="CE22" s="113"/>
      <c r="CF22" s="114"/>
      <c r="CG22" s="347" t="s">
        <v>43</v>
      </c>
      <c r="CH22" s="284">
        <f aca="true" t="shared" si="16" ref="CH22:CM27">B22+N22+Z22+AL22+AX22+BJ22+BV22</f>
        <v>132</v>
      </c>
      <c r="CI22" s="285">
        <f t="shared" si="16"/>
        <v>66</v>
      </c>
      <c r="CJ22" s="285">
        <f t="shared" si="16"/>
        <v>4</v>
      </c>
      <c r="CK22" s="285">
        <f t="shared" si="16"/>
        <v>0</v>
      </c>
      <c r="CL22" s="285">
        <f t="shared" si="16"/>
        <v>0</v>
      </c>
      <c r="CM22" s="285">
        <f t="shared" si="16"/>
        <v>0</v>
      </c>
      <c r="CN22" s="285">
        <f aca="true" t="shared" si="17" ref="CN22:CN27">SUM(CH22:CM22)</f>
        <v>202</v>
      </c>
      <c r="CO22" s="286"/>
      <c r="CP22" s="285"/>
      <c r="CQ22" s="316"/>
    </row>
    <row r="23" spans="1:95" ht="39" customHeight="1">
      <c r="A23" s="46" t="s">
        <v>44</v>
      </c>
      <c r="B23" s="127">
        <v>34</v>
      </c>
      <c r="C23" s="128">
        <v>14</v>
      </c>
      <c r="D23" s="128">
        <v>2</v>
      </c>
      <c r="E23" s="128">
        <v>0</v>
      </c>
      <c r="F23" s="128">
        <v>0</v>
      </c>
      <c r="G23" s="128">
        <v>0</v>
      </c>
      <c r="H23" s="128">
        <f t="shared" si="9"/>
        <v>50</v>
      </c>
      <c r="I23" s="128"/>
      <c r="J23" s="191"/>
      <c r="K23" s="148"/>
      <c r="M23" s="46" t="s">
        <v>44</v>
      </c>
      <c r="N23" s="127">
        <v>3</v>
      </c>
      <c r="O23" s="128">
        <v>1</v>
      </c>
      <c r="P23" s="128">
        <v>0</v>
      </c>
      <c r="Q23" s="128">
        <v>0</v>
      </c>
      <c r="R23" s="128">
        <v>0</v>
      </c>
      <c r="S23" s="128">
        <v>0</v>
      </c>
      <c r="T23" s="110">
        <f t="shared" si="10"/>
        <v>4</v>
      </c>
      <c r="U23" s="111"/>
      <c r="V23" s="112"/>
      <c r="W23" s="113"/>
      <c r="Y23" s="46" t="s">
        <v>44</v>
      </c>
      <c r="Z23" s="127">
        <v>4</v>
      </c>
      <c r="AA23" s="128">
        <v>1</v>
      </c>
      <c r="AB23" s="128">
        <v>0</v>
      </c>
      <c r="AC23" s="128">
        <v>0</v>
      </c>
      <c r="AD23" s="128">
        <v>0</v>
      </c>
      <c r="AE23" s="128">
        <v>0</v>
      </c>
      <c r="AF23" s="110">
        <f t="shared" si="11"/>
        <v>5</v>
      </c>
      <c r="AG23" s="111"/>
      <c r="AH23" s="112"/>
      <c r="AI23" s="113"/>
      <c r="AK23" s="46" t="s">
        <v>44</v>
      </c>
      <c r="AL23" s="127">
        <v>18</v>
      </c>
      <c r="AM23" s="128">
        <v>11</v>
      </c>
      <c r="AN23" s="128">
        <v>0</v>
      </c>
      <c r="AO23" s="128">
        <v>0</v>
      </c>
      <c r="AP23" s="128">
        <v>0</v>
      </c>
      <c r="AQ23" s="128">
        <v>0</v>
      </c>
      <c r="AR23" s="110">
        <f t="shared" si="12"/>
        <v>29</v>
      </c>
      <c r="AS23" s="111"/>
      <c r="AT23" s="112"/>
      <c r="AU23" s="113"/>
      <c r="AW23" s="46" t="s">
        <v>44</v>
      </c>
      <c r="AX23" s="127">
        <v>16</v>
      </c>
      <c r="AY23" s="128">
        <v>3</v>
      </c>
      <c r="AZ23" s="128">
        <v>0</v>
      </c>
      <c r="BA23" s="128">
        <v>0</v>
      </c>
      <c r="BB23" s="128">
        <v>0</v>
      </c>
      <c r="BC23" s="128">
        <v>0</v>
      </c>
      <c r="BD23" s="110">
        <f t="shared" si="13"/>
        <v>19</v>
      </c>
      <c r="BE23" s="111"/>
      <c r="BF23" s="112"/>
      <c r="BG23" s="113"/>
      <c r="BI23" s="46" t="s">
        <v>44</v>
      </c>
      <c r="BJ23" s="127">
        <v>36</v>
      </c>
      <c r="BK23" s="128">
        <v>29</v>
      </c>
      <c r="BL23" s="128">
        <v>0</v>
      </c>
      <c r="BM23" s="128">
        <v>0</v>
      </c>
      <c r="BN23" s="128">
        <v>0</v>
      </c>
      <c r="BO23" s="128">
        <v>0</v>
      </c>
      <c r="BP23" s="110">
        <f t="shared" si="14"/>
        <v>65</v>
      </c>
      <c r="BQ23" s="111"/>
      <c r="BR23" s="112"/>
      <c r="BS23" s="113"/>
      <c r="BU23" s="46" t="s">
        <v>44</v>
      </c>
      <c r="BV23" s="127">
        <v>21</v>
      </c>
      <c r="BW23" s="128">
        <v>7</v>
      </c>
      <c r="BX23" s="128">
        <v>2</v>
      </c>
      <c r="BY23" s="128">
        <v>0</v>
      </c>
      <c r="BZ23" s="128">
        <v>0</v>
      </c>
      <c r="CA23" s="128">
        <v>0</v>
      </c>
      <c r="CB23" s="110">
        <f t="shared" si="15"/>
        <v>30</v>
      </c>
      <c r="CC23" s="111"/>
      <c r="CD23" s="112"/>
      <c r="CE23" s="113"/>
      <c r="CF23" s="114"/>
      <c r="CG23" s="283" t="s">
        <v>44</v>
      </c>
      <c r="CH23" s="284">
        <f t="shared" si="16"/>
        <v>132</v>
      </c>
      <c r="CI23" s="285">
        <f t="shared" si="16"/>
        <v>66</v>
      </c>
      <c r="CJ23" s="285">
        <f t="shared" si="16"/>
        <v>4</v>
      </c>
      <c r="CK23" s="285">
        <f t="shared" si="16"/>
        <v>0</v>
      </c>
      <c r="CL23" s="285">
        <f t="shared" si="16"/>
        <v>0</v>
      </c>
      <c r="CM23" s="285">
        <f t="shared" si="16"/>
        <v>0</v>
      </c>
      <c r="CN23" s="285">
        <f t="shared" si="17"/>
        <v>202</v>
      </c>
      <c r="CO23" s="286"/>
      <c r="CP23" s="285"/>
      <c r="CQ23" s="322"/>
    </row>
    <row r="24" spans="1:95" ht="37.5" customHeight="1">
      <c r="A24" s="46" t="s">
        <v>45</v>
      </c>
      <c r="B24" s="127">
        <v>36</v>
      </c>
      <c r="C24" s="128">
        <v>13</v>
      </c>
      <c r="D24" s="128">
        <v>1</v>
      </c>
      <c r="E24" s="128">
        <v>0</v>
      </c>
      <c r="F24" s="128">
        <v>0</v>
      </c>
      <c r="G24" s="128">
        <v>0</v>
      </c>
      <c r="H24" s="128">
        <f t="shared" si="9"/>
        <v>50</v>
      </c>
      <c r="I24" s="128"/>
      <c r="J24" s="191"/>
      <c r="K24" s="148"/>
      <c r="M24" s="46" t="s">
        <v>45</v>
      </c>
      <c r="N24" s="127">
        <v>3</v>
      </c>
      <c r="O24" s="128">
        <v>1</v>
      </c>
      <c r="P24" s="128">
        <v>0</v>
      </c>
      <c r="Q24" s="128">
        <v>0</v>
      </c>
      <c r="R24" s="128">
        <v>0</v>
      </c>
      <c r="S24" s="128">
        <v>0</v>
      </c>
      <c r="T24" s="110">
        <f t="shared" si="10"/>
        <v>4</v>
      </c>
      <c r="U24" s="111"/>
      <c r="V24" s="112"/>
      <c r="W24" s="113"/>
      <c r="Y24" s="46" t="s">
        <v>45</v>
      </c>
      <c r="Z24" s="127">
        <v>5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10">
        <f t="shared" si="11"/>
        <v>5</v>
      </c>
      <c r="AG24" s="111"/>
      <c r="AH24" s="112"/>
      <c r="AI24" s="113"/>
      <c r="AK24" s="46" t="s">
        <v>45</v>
      </c>
      <c r="AL24" s="127">
        <v>23</v>
      </c>
      <c r="AM24" s="128">
        <v>6</v>
      </c>
      <c r="AN24" s="128">
        <v>0</v>
      </c>
      <c r="AO24" s="128">
        <v>0</v>
      </c>
      <c r="AP24" s="128">
        <v>0</v>
      </c>
      <c r="AQ24" s="128">
        <v>0</v>
      </c>
      <c r="AR24" s="110">
        <f t="shared" si="12"/>
        <v>29</v>
      </c>
      <c r="AS24" s="111"/>
      <c r="AT24" s="112"/>
      <c r="AU24" s="113"/>
      <c r="AW24" s="46" t="s">
        <v>45</v>
      </c>
      <c r="AX24" s="127">
        <v>14</v>
      </c>
      <c r="AY24" s="128">
        <v>5</v>
      </c>
      <c r="AZ24" s="128">
        <v>0</v>
      </c>
      <c r="BA24" s="128">
        <v>0</v>
      </c>
      <c r="BB24" s="128">
        <v>0</v>
      </c>
      <c r="BC24" s="128">
        <v>0</v>
      </c>
      <c r="BD24" s="110">
        <f t="shared" si="13"/>
        <v>19</v>
      </c>
      <c r="BE24" s="111"/>
      <c r="BF24" s="112"/>
      <c r="BG24" s="113"/>
      <c r="BI24" s="46" t="s">
        <v>45</v>
      </c>
      <c r="BJ24" s="127">
        <v>51</v>
      </c>
      <c r="BK24" s="128">
        <v>14</v>
      </c>
      <c r="BL24" s="128">
        <v>0</v>
      </c>
      <c r="BM24" s="128">
        <v>0</v>
      </c>
      <c r="BN24" s="128">
        <v>0</v>
      </c>
      <c r="BO24" s="128">
        <v>0</v>
      </c>
      <c r="BP24" s="110">
        <f t="shared" si="14"/>
        <v>65</v>
      </c>
      <c r="BQ24" s="111"/>
      <c r="BR24" s="112"/>
      <c r="BS24" s="113"/>
      <c r="BU24" s="46" t="s">
        <v>45</v>
      </c>
      <c r="BV24" s="127">
        <v>23</v>
      </c>
      <c r="BW24" s="128">
        <v>5</v>
      </c>
      <c r="BX24" s="128">
        <v>2</v>
      </c>
      <c r="BY24" s="128">
        <v>0</v>
      </c>
      <c r="BZ24" s="128">
        <v>0</v>
      </c>
      <c r="CA24" s="128">
        <v>0</v>
      </c>
      <c r="CB24" s="110">
        <f t="shared" si="15"/>
        <v>30</v>
      </c>
      <c r="CC24" s="111"/>
      <c r="CD24" s="112"/>
      <c r="CE24" s="113"/>
      <c r="CF24" s="114"/>
      <c r="CG24" s="283" t="s">
        <v>45</v>
      </c>
      <c r="CH24" s="284">
        <f t="shared" si="16"/>
        <v>155</v>
      </c>
      <c r="CI24" s="285">
        <f t="shared" si="16"/>
        <v>44</v>
      </c>
      <c r="CJ24" s="285">
        <f t="shared" si="16"/>
        <v>3</v>
      </c>
      <c r="CK24" s="285">
        <f t="shared" si="16"/>
        <v>0</v>
      </c>
      <c r="CL24" s="285">
        <f t="shared" si="16"/>
        <v>0</v>
      </c>
      <c r="CM24" s="285">
        <f t="shared" si="16"/>
        <v>0</v>
      </c>
      <c r="CN24" s="285">
        <f t="shared" si="17"/>
        <v>202</v>
      </c>
      <c r="CO24" s="286"/>
      <c r="CP24" s="285"/>
      <c r="CQ24" s="322"/>
    </row>
    <row r="25" spans="1:95" ht="24.75" customHeight="1">
      <c r="A25" s="46" t="s">
        <v>46</v>
      </c>
      <c r="B25" s="127">
        <v>32</v>
      </c>
      <c r="C25" s="128">
        <v>17</v>
      </c>
      <c r="D25" s="128">
        <v>1</v>
      </c>
      <c r="E25" s="128">
        <v>0</v>
      </c>
      <c r="F25" s="128">
        <v>0</v>
      </c>
      <c r="G25" s="128">
        <v>0</v>
      </c>
      <c r="H25" s="128">
        <f t="shared" si="9"/>
        <v>50</v>
      </c>
      <c r="I25" s="128"/>
      <c r="J25" s="191"/>
      <c r="K25" s="148"/>
      <c r="M25" s="46" t="s">
        <v>46</v>
      </c>
      <c r="N25" s="127">
        <v>3</v>
      </c>
      <c r="O25" s="128">
        <v>1</v>
      </c>
      <c r="P25" s="128">
        <v>0</v>
      </c>
      <c r="Q25" s="128">
        <v>0</v>
      </c>
      <c r="R25" s="128">
        <v>0</v>
      </c>
      <c r="S25" s="128">
        <v>0</v>
      </c>
      <c r="T25" s="110">
        <f t="shared" si="10"/>
        <v>4</v>
      </c>
      <c r="U25" s="111"/>
      <c r="V25" s="112"/>
      <c r="W25" s="113"/>
      <c r="Y25" s="46" t="s">
        <v>46</v>
      </c>
      <c r="Z25" s="127">
        <v>5</v>
      </c>
      <c r="AA25" s="128">
        <v>0</v>
      </c>
      <c r="AB25" s="128">
        <v>0</v>
      </c>
      <c r="AC25" s="128">
        <v>0</v>
      </c>
      <c r="AD25" s="128">
        <v>0</v>
      </c>
      <c r="AE25" s="128">
        <v>0</v>
      </c>
      <c r="AF25" s="110">
        <f t="shared" si="11"/>
        <v>5</v>
      </c>
      <c r="AG25" s="111"/>
      <c r="AH25" s="112"/>
      <c r="AI25" s="113"/>
      <c r="AK25" s="46" t="s">
        <v>46</v>
      </c>
      <c r="AL25" s="127">
        <v>20</v>
      </c>
      <c r="AM25" s="128">
        <v>9</v>
      </c>
      <c r="AN25" s="128">
        <v>0</v>
      </c>
      <c r="AO25" s="128">
        <v>0</v>
      </c>
      <c r="AP25" s="128">
        <v>0</v>
      </c>
      <c r="AQ25" s="128">
        <v>0</v>
      </c>
      <c r="AR25" s="110">
        <f t="shared" si="12"/>
        <v>29</v>
      </c>
      <c r="AS25" s="111"/>
      <c r="AT25" s="112"/>
      <c r="AU25" s="113"/>
      <c r="AW25" s="46" t="s">
        <v>46</v>
      </c>
      <c r="AX25" s="127">
        <v>13</v>
      </c>
      <c r="AY25" s="128">
        <v>6</v>
      </c>
      <c r="AZ25" s="128">
        <v>0</v>
      </c>
      <c r="BA25" s="128">
        <v>0</v>
      </c>
      <c r="BB25" s="128">
        <v>0</v>
      </c>
      <c r="BC25" s="128">
        <v>0</v>
      </c>
      <c r="BD25" s="110">
        <f t="shared" si="13"/>
        <v>19</v>
      </c>
      <c r="BE25" s="111"/>
      <c r="BF25" s="112"/>
      <c r="BG25" s="113"/>
      <c r="BI25" s="46" t="s">
        <v>46</v>
      </c>
      <c r="BJ25" s="127">
        <v>46</v>
      </c>
      <c r="BK25" s="128">
        <v>19</v>
      </c>
      <c r="BL25" s="128">
        <v>0</v>
      </c>
      <c r="BM25" s="128">
        <v>0</v>
      </c>
      <c r="BN25" s="128">
        <v>0</v>
      </c>
      <c r="BO25" s="128">
        <v>0</v>
      </c>
      <c r="BP25" s="110">
        <f t="shared" si="14"/>
        <v>65</v>
      </c>
      <c r="BQ25" s="111"/>
      <c r="BR25" s="112"/>
      <c r="BS25" s="113"/>
      <c r="BU25" s="46" t="s">
        <v>46</v>
      </c>
      <c r="BV25" s="127">
        <v>18</v>
      </c>
      <c r="BW25" s="128">
        <v>11</v>
      </c>
      <c r="BX25" s="128">
        <v>1</v>
      </c>
      <c r="BY25" s="128">
        <v>0</v>
      </c>
      <c r="BZ25" s="128">
        <v>0</v>
      </c>
      <c r="CA25" s="128">
        <v>0</v>
      </c>
      <c r="CB25" s="110">
        <f t="shared" si="15"/>
        <v>30</v>
      </c>
      <c r="CC25" s="111"/>
      <c r="CD25" s="112"/>
      <c r="CE25" s="113"/>
      <c r="CF25" s="114"/>
      <c r="CG25" s="283" t="s">
        <v>46</v>
      </c>
      <c r="CH25" s="284">
        <f t="shared" si="16"/>
        <v>137</v>
      </c>
      <c r="CI25" s="285">
        <f t="shared" si="16"/>
        <v>63</v>
      </c>
      <c r="CJ25" s="285">
        <f t="shared" si="16"/>
        <v>2</v>
      </c>
      <c r="CK25" s="285">
        <f t="shared" si="16"/>
        <v>0</v>
      </c>
      <c r="CL25" s="285">
        <f t="shared" si="16"/>
        <v>0</v>
      </c>
      <c r="CM25" s="285">
        <f t="shared" si="16"/>
        <v>0</v>
      </c>
      <c r="CN25" s="285">
        <f t="shared" si="17"/>
        <v>202</v>
      </c>
      <c r="CO25" s="286"/>
      <c r="CP25" s="285"/>
      <c r="CQ25" s="322"/>
    </row>
    <row r="26" spans="1:95" ht="22.5" customHeight="1" thickBot="1">
      <c r="A26" s="46" t="s">
        <v>47</v>
      </c>
      <c r="B26" s="127">
        <v>32</v>
      </c>
      <c r="C26" s="128">
        <v>17</v>
      </c>
      <c r="D26" s="128">
        <v>1</v>
      </c>
      <c r="E26" s="128">
        <v>0</v>
      </c>
      <c r="F26" s="128">
        <v>0</v>
      </c>
      <c r="G26" s="128">
        <v>0</v>
      </c>
      <c r="H26" s="128">
        <f t="shared" si="9"/>
        <v>50</v>
      </c>
      <c r="I26" s="128"/>
      <c r="J26" s="191"/>
      <c r="K26" s="148"/>
      <c r="M26" s="133" t="s">
        <v>47</v>
      </c>
      <c r="N26" s="127">
        <v>2</v>
      </c>
      <c r="O26" s="128">
        <v>2</v>
      </c>
      <c r="P26" s="128">
        <v>0</v>
      </c>
      <c r="Q26" s="128">
        <v>0</v>
      </c>
      <c r="R26" s="128">
        <v>0</v>
      </c>
      <c r="S26" s="128">
        <v>0</v>
      </c>
      <c r="T26" s="110">
        <f t="shared" si="10"/>
        <v>4</v>
      </c>
      <c r="U26" s="111"/>
      <c r="V26" s="112"/>
      <c r="W26" s="113"/>
      <c r="Y26" s="133" t="s">
        <v>47</v>
      </c>
      <c r="Z26" s="127">
        <v>5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10">
        <f t="shared" si="11"/>
        <v>5</v>
      </c>
      <c r="AG26" s="111"/>
      <c r="AH26" s="112"/>
      <c r="AI26" s="113"/>
      <c r="AK26" s="133" t="s">
        <v>47</v>
      </c>
      <c r="AL26" s="127">
        <v>21</v>
      </c>
      <c r="AM26" s="128">
        <v>8</v>
      </c>
      <c r="AN26" s="128">
        <v>0</v>
      </c>
      <c r="AO26" s="128">
        <v>0</v>
      </c>
      <c r="AP26" s="128">
        <v>0</v>
      </c>
      <c r="AQ26" s="128">
        <v>0</v>
      </c>
      <c r="AR26" s="110">
        <f t="shared" si="12"/>
        <v>29</v>
      </c>
      <c r="AS26" s="111"/>
      <c r="AT26" s="112"/>
      <c r="AU26" s="113"/>
      <c r="AW26" s="133" t="s">
        <v>47</v>
      </c>
      <c r="AX26" s="127">
        <v>14</v>
      </c>
      <c r="AY26" s="128">
        <v>5</v>
      </c>
      <c r="AZ26" s="128">
        <v>0</v>
      </c>
      <c r="BA26" s="128">
        <v>0</v>
      </c>
      <c r="BB26" s="128">
        <v>0</v>
      </c>
      <c r="BC26" s="128">
        <v>0</v>
      </c>
      <c r="BD26" s="110">
        <f t="shared" si="13"/>
        <v>19</v>
      </c>
      <c r="BE26" s="111"/>
      <c r="BF26" s="112"/>
      <c r="BG26" s="113"/>
      <c r="BI26" s="133" t="s">
        <v>47</v>
      </c>
      <c r="BJ26" s="127">
        <v>45</v>
      </c>
      <c r="BK26" s="128">
        <v>20</v>
      </c>
      <c r="BL26" s="128">
        <v>0</v>
      </c>
      <c r="BM26" s="128">
        <v>0</v>
      </c>
      <c r="BN26" s="128">
        <v>0</v>
      </c>
      <c r="BO26" s="128">
        <v>0</v>
      </c>
      <c r="BP26" s="110">
        <f t="shared" si="14"/>
        <v>65</v>
      </c>
      <c r="BQ26" s="111"/>
      <c r="BR26" s="112"/>
      <c r="BS26" s="113"/>
      <c r="BU26" s="133" t="s">
        <v>47</v>
      </c>
      <c r="BV26" s="127">
        <v>16</v>
      </c>
      <c r="BW26" s="128">
        <v>14</v>
      </c>
      <c r="BX26" s="128">
        <v>0</v>
      </c>
      <c r="BY26" s="128">
        <v>0</v>
      </c>
      <c r="BZ26" s="128">
        <v>0</v>
      </c>
      <c r="CA26" s="128">
        <v>0</v>
      </c>
      <c r="CB26" s="110">
        <f t="shared" si="15"/>
        <v>30</v>
      </c>
      <c r="CC26" s="111"/>
      <c r="CD26" s="112"/>
      <c r="CE26" s="113"/>
      <c r="CF26" s="114"/>
      <c r="CG26" s="283" t="s">
        <v>47</v>
      </c>
      <c r="CH26" s="284">
        <f t="shared" si="16"/>
        <v>135</v>
      </c>
      <c r="CI26" s="285">
        <f t="shared" si="16"/>
        <v>66</v>
      </c>
      <c r="CJ26" s="285">
        <f t="shared" si="16"/>
        <v>1</v>
      </c>
      <c r="CK26" s="285">
        <f t="shared" si="16"/>
        <v>0</v>
      </c>
      <c r="CL26" s="285">
        <f t="shared" si="16"/>
        <v>0</v>
      </c>
      <c r="CM26" s="285">
        <f t="shared" si="16"/>
        <v>0</v>
      </c>
      <c r="CN26" s="285">
        <f t="shared" si="17"/>
        <v>202</v>
      </c>
      <c r="CO26" s="286"/>
      <c r="CP26" s="285"/>
      <c r="CQ26" s="322"/>
    </row>
    <row r="27" spans="1:95" ht="43.5" customHeight="1" thickBot="1">
      <c r="A27" s="133" t="s">
        <v>189</v>
      </c>
      <c r="B27" s="217">
        <v>27</v>
      </c>
      <c r="C27" s="218">
        <v>19</v>
      </c>
      <c r="D27" s="218">
        <v>4</v>
      </c>
      <c r="E27" s="218">
        <v>0</v>
      </c>
      <c r="F27" s="218">
        <v>0</v>
      </c>
      <c r="G27" s="218">
        <v>0</v>
      </c>
      <c r="H27" s="218">
        <f t="shared" si="9"/>
        <v>50</v>
      </c>
      <c r="I27" s="218"/>
      <c r="J27" s="192"/>
      <c r="K27" s="249"/>
      <c r="M27" s="209" t="s">
        <v>189</v>
      </c>
      <c r="N27" s="127">
        <v>3</v>
      </c>
      <c r="O27" s="128">
        <v>1</v>
      </c>
      <c r="P27" s="128">
        <v>0</v>
      </c>
      <c r="Q27" s="128">
        <v>0</v>
      </c>
      <c r="R27" s="128">
        <v>0</v>
      </c>
      <c r="S27" s="128">
        <v>0</v>
      </c>
      <c r="T27" s="110">
        <f t="shared" si="10"/>
        <v>4</v>
      </c>
      <c r="U27" s="111"/>
      <c r="V27" s="112"/>
      <c r="W27" s="113"/>
      <c r="Y27" s="209" t="s">
        <v>189</v>
      </c>
      <c r="Z27" s="127">
        <v>0</v>
      </c>
      <c r="AA27" s="128">
        <v>5</v>
      </c>
      <c r="AB27" s="128">
        <v>0</v>
      </c>
      <c r="AC27" s="128">
        <v>0</v>
      </c>
      <c r="AD27" s="128">
        <v>0</v>
      </c>
      <c r="AE27" s="128">
        <v>0</v>
      </c>
      <c r="AF27" s="110">
        <f t="shared" si="11"/>
        <v>5</v>
      </c>
      <c r="AG27" s="111"/>
      <c r="AH27" s="112"/>
      <c r="AI27" s="113"/>
      <c r="AK27" s="209" t="s">
        <v>189</v>
      </c>
      <c r="AL27" s="127">
        <v>17</v>
      </c>
      <c r="AM27" s="128">
        <v>12</v>
      </c>
      <c r="AN27" s="128">
        <v>0</v>
      </c>
      <c r="AO27" s="128">
        <v>0</v>
      </c>
      <c r="AP27" s="128">
        <v>0</v>
      </c>
      <c r="AQ27" s="128">
        <v>0</v>
      </c>
      <c r="AR27" s="110">
        <f t="shared" si="12"/>
        <v>29</v>
      </c>
      <c r="AS27" s="111"/>
      <c r="AT27" s="112"/>
      <c r="AU27" s="113"/>
      <c r="AW27" s="209" t="s">
        <v>189</v>
      </c>
      <c r="AX27" s="127">
        <v>14</v>
      </c>
      <c r="AY27" s="128">
        <v>5</v>
      </c>
      <c r="AZ27" s="128">
        <v>0</v>
      </c>
      <c r="BA27" s="128">
        <v>0</v>
      </c>
      <c r="BB27" s="128">
        <v>0</v>
      </c>
      <c r="BC27" s="128">
        <v>0</v>
      </c>
      <c r="BD27" s="110">
        <f t="shared" si="13"/>
        <v>19</v>
      </c>
      <c r="BE27" s="111"/>
      <c r="BF27" s="112"/>
      <c r="BG27" s="113"/>
      <c r="BI27" s="209" t="s">
        <v>189</v>
      </c>
      <c r="BJ27" s="127">
        <v>41</v>
      </c>
      <c r="BK27" s="128">
        <v>24</v>
      </c>
      <c r="BL27" s="128">
        <v>0</v>
      </c>
      <c r="BM27" s="128">
        <v>0</v>
      </c>
      <c r="BN27" s="128">
        <v>0</v>
      </c>
      <c r="BO27" s="128">
        <v>0</v>
      </c>
      <c r="BP27" s="110">
        <f t="shared" si="14"/>
        <v>65</v>
      </c>
      <c r="BQ27" s="111"/>
      <c r="BR27" s="112"/>
      <c r="BS27" s="113"/>
      <c r="BU27" s="209" t="s">
        <v>189</v>
      </c>
      <c r="BV27" s="127">
        <v>11</v>
      </c>
      <c r="BW27" s="128">
        <v>16</v>
      </c>
      <c r="BX27" s="128">
        <v>2</v>
      </c>
      <c r="BY27" s="128">
        <v>1</v>
      </c>
      <c r="BZ27" s="128">
        <v>0</v>
      </c>
      <c r="CA27" s="128">
        <v>0</v>
      </c>
      <c r="CB27" s="110">
        <f t="shared" si="15"/>
        <v>30</v>
      </c>
      <c r="CC27" s="111"/>
      <c r="CD27" s="112"/>
      <c r="CE27" s="113"/>
      <c r="CF27" s="114"/>
      <c r="CG27" s="288" t="s">
        <v>189</v>
      </c>
      <c r="CH27" s="289">
        <f t="shared" si="16"/>
        <v>113</v>
      </c>
      <c r="CI27" s="290">
        <f t="shared" si="16"/>
        <v>82</v>
      </c>
      <c r="CJ27" s="290">
        <f t="shared" si="16"/>
        <v>6</v>
      </c>
      <c r="CK27" s="290">
        <f t="shared" si="16"/>
        <v>1</v>
      </c>
      <c r="CL27" s="290">
        <f t="shared" si="16"/>
        <v>0</v>
      </c>
      <c r="CM27" s="290">
        <f t="shared" si="16"/>
        <v>0</v>
      </c>
      <c r="CN27" s="290">
        <f t="shared" si="17"/>
        <v>202</v>
      </c>
      <c r="CO27" s="291"/>
      <c r="CP27" s="290"/>
      <c r="CQ27" s="324"/>
    </row>
    <row r="28" spans="1:95" s="176" customFormat="1" ht="24" thickBot="1">
      <c r="A28" s="172" t="s">
        <v>4</v>
      </c>
      <c r="B28" s="173">
        <f>SUM(B22:B27)</f>
        <v>194</v>
      </c>
      <c r="C28" s="173">
        <f aca="true" t="shared" si="18" ref="C28:H28">SUM(C22:C27)</f>
        <v>95</v>
      </c>
      <c r="D28" s="173">
        <f t="shared" si="18"/>
        <v>11</v>
      </c>
      <c r="E28" s="173">
        <f t="shared" si="18"/>
        <v>0</v>
      </c>
      <c r="F28" s="173">
        <f t="shared" si="18"/>
        <v>0</v>
      </c>
      <c r="G28" s="173">
        <f t="shared" si="18"/>
        <v>0</v>
      </c>
      <c r="H28" s="173">
        <f t="shared" si="18"/>
        <v>300</v>
      </c>
      <c r="I28" s="174">
        <f>((B28*5)+(C28*4)+(D28*3)+(E28*2)+(F28*1))/(B28+C28+D28+E28+F28)</f>
        <v>4.61</v>
      </c>
      <c r="J28" s="117" t="s">
        <v>100</v>
      </c>
      <c r="K28" s="158">
        <f>I28*100/5</f>
        <v>92.20000000000002</v>
      </c>
      <c r="L28" s="175"/>
      <c r="M28" s="172" t="s">
        <v>4</v>
      </c>
      <c r="N28" s="173">
        <f>SUM(N22:N27)</f>
        <v>17</v>
      </c>
      <c r="O28" s="173">
        <f aca="true" t="shared" si="19" ref="O28:T28">SUM(O22:O27)</f>
        <v>7</v>
      </c>
      <c r="P28" s="173">
        <f t="shared" si="19"/>
        <v>0</v>
      </c>
      <c r="Q28" s="173">
        <f t="shared" si="19"/>
        <v>0</v>
      </c>
      <c r="R28" s="173">
        <f t="shared" si="19"/>
        <v>0</v>
      </c>
      <c r="S28" s="173">
        <f t="shared" si="19"/>
        <v>0</v>
      </c>
      <c r="T28" s="173">
        <f t="shared" si="19"/>
        <v>24</v>
      </c>
      <c r="U28" s="174">
        <f>((N28*5)+(O28*4)+(P28*3)+(Q28*2)+(R28*1))/(N28+O28+P28+Q28+R28)</f>
        <v>4.708333333333333</v>
      </c>
      <c r="V28" s="117" t="s">
        <v>100</v>
      </c>
      <c r="W28" s="158">
        <f>U28*100/5</f>
        <v>94.16666666666666</v>
      </c>
      <c r="Y28" s="172" t="s">
        <v>4</v>
      </c>
      <c r="Z28" s="173">
        <f>SUM(Z22:Z27)</f>
        <v>21</v>
      </c>
      <c r="AA28" s="173">
        <f aca="true" t="shared" si="20" ref="AA28:AF28">SUM(AA22:AA27)</f>
        <v>9</v>
      </c>
      <c r="AB28" s="173">
        <f t="shared" si="20"/>
        <v>0</v>
      </c>
      <c r="AC28" s="173">
        <f t="shared" si="20"/>
        <v>0</v>
      </c>
      <c r="AD28" s="173">
        <f t="shared" si="20"/>
        <v>0</v>
      </c>
      <c r="AE28" s="173">
        <f t="shared" si="20"/>
        <v>0</v>
      </c>
      <c r="AF28" s="173">
        <f t="shared" si="20"/>
        <v>30</v>
      </c>
      <c r="AG28" s="174">
        <f>((Z28*5)+(AA28*4)+(AB28*3)+(AC28*2)+(AD28*1))/(Z28+AA28+AB28+AC28+AD28)</f>
        <v>4.7</v>
      </c>
      <c r="AH28" s="117" t="s">
        <v>100</v>
      </c>
      <c r="AI28" s="158">
        <f>AG28*100/5</f>
        <v>94</v>
      </c>
      <c r="AK28" s="172" t="s">
        <v>4</v>
      </c>
      <c r="AL28" s="173">
        <f>SUM(AL22:AL27)</f>
        <v>119</v>
      </c>
      <c r="AM28" s="173">
        <f aca="true" t="shared" si="21" ref="AM28:AR28">SUM(AM22:AM27)</f>
        <v>55</v>
      </c>
      <c r="AN28" s="173">
        <f t="shared" si="21"/>
        <v>0</v>
      </c>
      <c r="AO28" s="173">
        <f t="shared" si="21"/>
        <v>0</v>
      </c>
      <c r="AP28" s="173">
        <f t="shared" si="21"/>
        <v>0</v>
      </c>
      <c r="AQ28" s="173">
        <f t="shared" si="21"/>
        <v>0</v>
      </c>
      <c r="AR28" s="173">
        <f t="shared" si="21"/>
        <v>174</v>
      </c>
      <c r="AS28" s="174">
        <f>((AL28*5)+(AM28*4)+(AN28*3)+(AO28*2)+(AP28*1))/(AL28+AM28+AN28+AO28+AP28)</f>
        <v>4.683908045977011</v>
      </c>
      <c r="AT28" s="117" t="s">
        <v>100</v>
      </c>
      <c r="AU28" s="158">
        <f>AS28*100/5</f>
        <v>93.67816091954022</v>
      </c>
      <c r="AW28" s="172" t="s">
        <v>4</v>
      </c>
      <c r="AX28" s="173">
        <f>SUM(AX22:AX27)</f>
        <v>85</v>
      </c>
      <c r="AY28" s="173">
        <f aca="true" t="shared" si="22" ref="AY28:BD28">SUM(AY22:AY27)</f>
        <v>29</v>
      </c>
      <c r="AZ28" s="173">
        <f t="shared" si="22"/>
        <v>0</v>
      </c>
      <c r="BA28" s="173">
        <f t="shared" si="22"/>
        <v>0</v>
      </c>
      <c r="BB28" s="173">
        <f t="shared" si="22"/>
        <v>0</v>
      </c>
      <c r="BC28" s="173">
        <f t="shared" si="22"/>
        <v>0</v>
      </c>
      <c r="BD28" s="173">
        <f t="shared" si="22"/>
        <v>114</v>
      </c>
      <c r="BE28" s="174">
        <f>((AX28*5)+(AY28*4)+(AZ28*3)+(BA28*2)+(BB28*1))/(AX28+AY28+AZ28+BA28+BB28)</f>
        <v>4.745614035087719</v>
      </c>
      <c r="BF28" s="117" t="s">
        <v>100</v>
      </c>
      <c r="BG28" s="158">
        <f>BE28*100/5</f>
        <v>94.91228070175438</v>
      </c>
      <c r="BI28" s="172" t="s">
        <v>4</v>
      </c>
      <c r="BJ28" s="173">
        <f>SUM(BJ22:BJ27)</f>
        <v>261</v>
      </c>
      <c r="BK28" s="173">
        <f aca="true" t="shared" si="23" ref="BK28:BP28">SUM(BK22:BK27)</f>
        <v>129</v>
      </c>
      <c r="BL28" s="173">
        <f t="shared" si="23"/>
        <v>0</v>
      </c>
      <c r="BM28" s="173">
        <f t="shared" si="23"/>
        <v>0</v>
      </c>
      <c r="BN28" s="173">
        <f t="shared" si="23"/>
        <v>0</v>
      </c>
      <c r="BO28" s="173">
        <f t="shared" si="23"/>
        <v>0</v>
      </c>
      <c r="BP28" s="173">
        <f t="shared" si="23"/>
        <v>390</v>
      </c>
      <c r="BQ28" s="174">
        <f>((BJ28*5)+(BK28*4)+(BL28*3)+(BM28*2)+(BN28*1))/(BJ28+BK28+BL28+BM28+BN28)</f>
        <v>4.6692307692307695</v>
      </c>
      <c r="BR28" s="117" t="s">
        <v>100</v>
      </c>
      <c r="BS28" s="158">
        <f>BQ28*100/5</f>
        <v>93.38461538461539</v>
      </c>
      <c r="BU28" s="172" t="s">
        <v>4</v>
      </c>
      <c r="BV28" s="173">
        <f>SUM(BV22:BV27)</f>
        <v>107</v>
      </c>
      <c r="BW28" s="173">
        <f aca="true" t="shared" si="24" ref="BW28:CB28">SUM(BW22:BW27)</f>
        <v>63</v>
      </c>
      <c r="BX28" s="173">
        <f t="shared" si="24"/>
        <v>9</v>
      </c>
      <c r="BY28" s="173">
        <f t="shared" si="24"/>
        <v>1</v>
      </c>
      <c r="BZ28" s="173">
        <f t="shared" si="24"/>
        <v>0</v>
      </c>
      <c r="CA28" s="173">
        <f t="shared" si="24"/>
        <v>0</v>
      </c>
      <c r="CB28" s="173">
        <f t="shared" si="24"/>
        <v>180</v>
      </c>
      <c r="CC28" s="174">
        <f>((BV28*5)+(BW28*4)+(BX28*3)+(BY28*2)+(BZ28*1))/(BV28+BW28+BX28+BY28+BZ28)</f>
        <v>4.533333333333333</v>
      </c>
      <c r="CD28" s="117" t="s">
        <v>100</v>
      </c>
      <c r="CE28" s="158">
        <f>CC28*100/5</f>
        <v>90.66666666666666</v>
      </c>
      <c r="CF28" s="159"/>
      <c r="CG28" s="172" t="s">
        <v>4</v>
      </c>
      <c r="CH28" s="177">
        <f aca="true" t="shared" si="25" ref="CH28:CN28">SUM(CH22:CH27)</f>
        <v>804</v>
      </c>
      <c r="CI28" s="278">
        <f t="shared" si="25"/>
        <v>387</v>
      </c>
      <c r="CJ28" s="278">
        <f t="shared" si="25"/>
        <v>20</v>
      </c>
      <c r="CK28" s="278">
        <f t="shared" si="25"/>
        <v>1</v>
      </c>
      <c r="CL28" s="278">
        <f t="shared" si="25"/>
        <v>0</v>
      </c>
      <c r="CM28" s="278">
        <f t="shared" si="25"/>
        <v>0</v>
      </c>
      <c r="CN28" s="278">
        <f t="shared" si="25"/>
        <v>1212</v>
      </c>
      <c r="CO28" s="162">
        <f>((CH28*5)+(CI28*4)+(CJ28*3)+(CK28*2)+(CL28*1))/(CH28+CI28+CJ28+CK28+CL28)</f>
        <v>4.645214521452146</v>
      </c>
      <c r="CP28" s="277" t="s">
        <v>118</v>
      </c>
      <c r="CQ28" s="120">
        <f>CO28*100/5</f>
        <v>92.9042904290429</v>
      </c>
    </row>
    <row r="29" spans="1:95" ht="21.75">
      <c r="A29" s="178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179"/>
      <c r="M29" s="178"/>
      <c r="N29" s="96"/>
      <c r="O29" s="96"/>
      <c r="P29" s="96"/>
      <c r="Q29" s="96"/>
      <c r="R29" s="96"/>
      <c r="S29" s="96"/>
      <c r="T29" s="96"/>
      <c r="U29" s="96"/>
      <c r="V29" s="96"/>
      <c r="W29" s="96"/>
      <c r="Y29" s="178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K29" s="178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W29" s="178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I29" s="178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U29" s="178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G29" s="178"/>
      <c r="CH29" s="96"/>
      <c r="CI29" s="96"/>
      <c r="CJ29" s="96"/>
      <c r="CK29" s="96"/>
      <c r="CL29" s="96"/>
      <c r="CM29" s="96"/>
      <c r="CN29" s="96"/>
      <c r="CO29" s="96"/>
      <c r="CP29" s="96"/>
      <c r="CQ29" s="96"/>
    </row>
    <row r="30" spans="1:95" ht="21.75">
      <c r="A30" s="178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179"/>
      <c r="M30" s="178"/>
      <c r="N30" s="96"/>
      <c r="O30" s="96"/>
      <c r="P30" s="96"/>
      <c r="Q30" s="96"/>
      <c r="R30" s="96"/>
      <c r="S30" s="96"/>
      <c r="T30" s="96"/>
      <c r="U30" s="96"/>
      <c r="V30" s="96"/>
      <c r="W30" s="96"/>
      <c r="Y30" s="178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K30" s="178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W30" s="178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I30" s="178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U30" s="178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G30" s="178"/>
      <c r="CH30" s="96"/>
      <c r="CI30" s="96"/>
      <c r="CJ30" s="96"/>
      <c r="CK30" s="96"/>
      <c r="CL30" s="96"/>
      <c r="CM30" s="96"/>
      <c r="CN30" s="96"/>
      <c r="CO30" s="96"/>
      <c r="CP30" s="96"/>
      <c r="CQ30" s="96"/>
    </row>
    <row r="31" spans="1:95" ht="22.5" thickBot="1">
      <c r="A31" s="180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M31" s="180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Y31" s="180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K31" s="180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W31" s="180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I31" s="180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U31" s="180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G31" s="180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</row>
    <row r="32" spans="1:95" ht="25.5" customHeight="1">
      <c r="A32" s="419" t="s">
        <v>82</v>
      </c>
      <c r="B32" s="421" t="s">
        <v>1</v>
      </c>
      <c r="C32" s="422"/>
      <c r="D32" s="422"/>
      <c r="E32" s="422"/>
      <c r="F32" s="423"/>
      <c r="G32" s="424" t="s">
        <v>3</v>
      </c>
      <c r="H32" s="426" t="s">
        <v>2</v>
      </c>
      <c r="I32" s="428" t="s">
        <v>5</v>
      </c>
      <c r="J32" s="429"/>
      <c r="K32" s="430"/>
      <c r="M32" s="419" t="s">
        <v>82</v>
      </c>
      <c r="N32" s="421" t="s">
        <v>1</v>
      </c>
      <c r="O32" s="422"/>
      <c r="P32" s="422"/>
      <c r="Q32" s="422"/>
      <c r="R32" s="423"/>
      <c r="S32" s="424" t="s">
        <v>3</v>
      </c>
      <c r="T32" s="426" t="s">
        <v>2</v>
      </c>
      <c r="U32" s="428" t="s">
        <v>5</v>
      </c>
      <c r="V32" s="429"/>
      <c r="W32" s="430"/>
      <c r="Y32" s="419" t="s">
        <v>82</v>
      </c>
      <c r="Z32" s="421" t="s">
        <v>1</v>
      </c>
      <c r="AA32" s="422"/>
      <c r="AB32" s="422"/>
      <c r="AC32" s="422"/>
      <c r="AD32" s="423"/>
      <c r="AE32" s="424" t="s">
        <v>3</v>
      </c>
      <c r="AF32" s="426" t="s">
        <v>2</v>
      </c>
      <c r="AG32" s="428" t="s">
        <v>5</v>
      </c>
      <c r="AH32" s="429"/>
      <c r="AI32" s="430"/>
      <c r="AK32" s="419" t="s">
        <v>82</v>
      </c>
      <c r="AL32" s="421" t="s">
        <v>1</v>
      </c>
      <c r="AM32" s="422"/>
      <c r="AN32" s="422"/>
      <c r="AO32" s="422"/>
      <c r="AP32" s="423"/>
      <c r="AQ32" s="424" t="s">
        <v>3</v>
      </c>
      <c r="AR32" s="426" t="s">
        <v>2</v>
      </c>
      <c r="AS32" s="428" t="s">
        <v>5</v>
      </c>
      <c r="AT32" s="429"/>
      <c r="AU32" s="430"/>
      <c r="AW32" s="419" t="s">
        <v>82</v>
      </c>
      <c r="AX32" s="421" t="s">
        <v>1</v>
      </c>
      <c r="AY32" s="422"/>
      <c r="AZ32" s="422"/>
      <c r="BA32" s="422"/>
      <c r="BB32" s="423"/>
      <c r="BC32" s="424" t="s">
        <v>3</v>
      </c>
      <c r="BD32" s="426" t="s">
        <v>2</v>
      </c>
      <c r="BE32" s="428" t="s">
        <v>5</v>
      </c>
      <c r="BF32" s="429"/>
      <c r="BG32" s="430"/>
      <c r="BI32" s="419" t="s">
        <v>82</v>
      </c>
      <c r="BJ32" s="421" t="s">
        <v>1</v>
      </c>
      <c r="BK32" s="422"/>
      <c r="BL32" s="422"/>
      <c r="BM32" s="422"/>
      <c r="BN32" s="423"/>
      <c r="BO32" s="424" t="s">
        <v>3</v>
      </c>
      <c r="BP32" s="426" t="s">
        <v>2</v>
      </c>
      <c r="BQ32" s="428" t="s">
        <v>5</v>
      </c>
      <c r="BR32" s="429"/>
      <c r="BS32" s="430"/>
      <c r="BU32" s="419" t="s">
        <v>82</v>
      </c>
      <c r="BV32" s="421" t="s">
        <v>1</v>
      </c>
      <c r="BW32" s="422"/>
      <c r="BX32" s="422"/>
      <c r="BY32" s="422"/>
      <c r="BZ32" s="423"/>
      <c r="CA32" s="424" t="s">
        <v>3</v>
      </c>
      <c r="CB32" s="426" t="s">
        <v>2</v>
      </c>
      <c r="CC32" s="428" t="s">
        <v>5</v>
      </c>
      <c r="CD32" s="429"/>
      <c r="CE32" s="430"/>
      <c r="CF32" s="102"/>
      <c r="CG32" s="419" t="s">
        <v>82</v>
      </c>
      <c r="CH32" s="436" t="s">
        <v>1</v>
      </c>
      <c r="CI32" s="437"/>
      <c r="CJ32" s="437"/>
      <c r="CK32" s="437"/>
      <c r="CL32" s="437"/>
      <c r="CM32" s="424" t="s">
        <v>3</v>
      </c>
      <c r="CN32" s="426" t="s">
        <v>2</v>
      </c>
      <c r="CO32" s="434" t="s">
        <v>5</v>
      </c>
      <c r="CP32" s="434"/>
      <c r="CQ32" s="435"/>
    </row>
    <row r="33" spans="1:95" ht="25.5" customHeight="1" thickBot="1">
      <c r="A33" s="420"/>
      <c r="B33" s="103">
        <v>5</v>
      </c>
      <c r="C33" s="104">
        <v>4</v>
      </c>
      <c r="D33" s="104">
        <v>3</v>
      </c>
      <c r="E33" s="104">
        <v>2</v>
      </c>
      <c r="F33" s="104">
        <v>1</v>
      </c>
      <c r="G33" s="425"/>
      <c r="H33" s="427"/>
      <c r="I33" s="105" t="s">
        <v>52</v>
      </c>
      <c r="J33" s="106" t="s">
        <v>54</v>
      </c>
      <c r="K33" s="107" t="s">
        <v>53</v>
      </c>
      <c r="M33" s="420"/>
      <c r="N33" s="103">
        <v>5</v>
      </c>
      <c r="O33" s="104">
        <v>4</v>
      </c>
      <c r="P33" s="104">
        <v>3</v>
      </c>
      <c r="Q33" s="104">
        <v>2</v>
      </c>
      <c r="R33" s="104">
        <v>1</v>
      </c>
      <c r="S33" s="425"/>
      <c r="T33" s="427"/>
      <c r="U33" s="105" t="s">
        <v>52</v>
      </c>
      <c r="V33" s="106" t="s">
        <v>54</v>
      </c>
      <c r="W33" s="107" t="s">
        <v>53</v>
      </c>
      <c r="Y33" s="420"/>
      <c r="Z33" s="103">
        <v>5</v>
      </c>
      <c r="AA33" s="104">
        <v>4</v>
      </c>
      <c r="AB33" s="104">
        <v>3</v>
      </c>
      <c r="AC33" s="104">
        <v>2</v>
      </c>
      <c r="AD33" s="104">
        <v>1</v>
      </c>
      <c r="AE33" s="425"/>
      <c r="AF33" s="427"/>
      <c r="AG33" s="105" t="s">
        <v>52</v>
      </c>
      <c r="AH33" s="106" t="s">
        <v>54</v>
      </c>
      <c r="AI33" s="107" t="s">
        <v>53</v>
      </c>
      <c r="AK33" s="420"/>
      <c r="AL33" s="103">
        <v>5</v>
      </c>
      <c r="AM33" s="104">
        <v>4</v>
      </c>
      <c r="AN33" s="104">
        <v>3</v>
      </c>
      <c r="AO33" s="104">
        <v>2</v>
      </c>
      <c r="AP33" s="104">
        <v>1</v>
      </c>
      <c r="AQ33" s="425"/>
      <c r="AR33" s="427"/>
      <c r="AS33" s="105" t="s">
        <v>52</v>
      </c>
      <c r="AT33" s="106" t="s">
        <v>54</v>
      </c>
      <c r="AU33" s="107" t="s">
        <v>53</v>
      </c>
      <c r="AW33" s="420"/>
      <c r="AX33" s="103">
        <v>5</v>
      </c>
      <c r="AY33" s="104">
        <v>4</v>
      </c>
      <c r="AZ33" s="104">
        <v>3</v>
      </c>
      <c r="BA33" s="104">
        <v>2</v>
      </c>
      <c r="BB33" s="104">
        <v>1</v>
      </c>
      <c r="BC33" s="425"/>
      <c r="BD33" s="427"/>
      <c r="BE33" s="105" t="s">
        <v>52</v>
      </c>
      <c r="BF33" s="106" t="s">
        <v>54</v>
      </c>
      <c r="BG33" s="107" t="s">
        <v>53</v>
      </c>
      <c r="BI33" s="420"/>
      <c r="BJ33" s="103">
        <v>5</v>
      </c>
      <c r="BK33" s="104">
        <v>4</v>
      </c>
      <c r="BL33" s="104">
        <v>3</v>
      </c>
      <c r="BM33" s="104">
        <v>2</v>
      </c>
      <c r="BN33" s="104">
        <v>1</v>
      </c>
      <c r="BO33" s="425"/>
      <c r="BP33" s="427"/>
      <c r="BQ33" s="105" t="s">
        <v>52</v>
      </c>
      <c r="BR33" s="106" t="s">
        <v>54</v>
      </c>
      <c r="BS33" s="107" t="s">
        <v>53</v>
      </c>
      <c r="BU33" s="420"/>
      <c r="BV33" s="103">
        <v>5</v>
      </c>
      <c r="BW33" s="104">
        <v>4</v>
      </c>
      <c r="BX33" s="104">
        <v>3</v>
      </c>
      <c r="BY33" s="104">
        <v>2</v>
      </c>
      <c r="BZ33" s="104">
        <v>1</v>
      </c>
      <c r="CA33" s="425"/>
      <c r="CB33" s="427"/>
      <c r="CC33" s="105" t="s">
        <v>52</v>
      </c>
      <c r="CD33" s="106" t="s">
        <v>54</v>
      </c>
      <c r="CE33" s="107" t="s">
        <v>53</v>
      </c>
      <c r="CF33" s="108"/>
      <c r="CG33" s="420"/>
      <c r="CH33" s="103">
        <v>5</v>
      </c>
      <c r="CI33" s="104">
        <v>4</v>
      </c>
      <c r="CJ33" s="104">
        <v>3</v>
      </c>
      <c r="CK33" s="104">
        <v>2</v>
      </c>
      <c r="CL33" s="104">
        <v>1</v>
      </c>
      <c r="CM33" s="425"/>
      <c r="CN33" s="427"/>
      <c r="CO33" s="105" t="s">
        <v>52</v>
      </c>
      <c r="CP33" s="106" t="s">
        <v>54</v>
      </c>
      <c r="CQ33" s="107" t="s">
        <v>53</v>
      </c>
    </row>
    <row r="34" spans="1:95" ht="43.5">
      <c r="A34" s="168" t="s">
        <v>124</v>
      </c>
      <c r="B34" s="142"/>
      <c r="C34" s="143"/>
      <c r="D34" s="143"/>
      <c r="E34" s="143"/>
      <c r="F34" s="143"/>
      <c r="G34" s="143"/>
      <c r="H34" s="143"/>
      <c r="I34" s="169"/>
      <c r="J34" s="170"/>
      <c r="K34" s="171"/>
      <c r="M34" s="168" t="s">
        <v>124</v>
      </c>
      <c r="N34" s="142"/>
      <c r="O34" s="143"/>
      <c r="P34" s="143"/>
      <c r="Q34" s="143"/>
      <c r="R34" s="143"/>
      <c r="S34" s="143"/>
      <c r="T34" s="143"/>
      <c r="U34" s="169"/>
      <c r="V34" s="170"/>
      <c r="W34" s="171"/>
      <c r="Y34" s="168" t="s">
        <v>124</v>
      </c>
      <c r="Z34" s="142"/>
      <c r="AA34" s="143"/>
      <c r="AB34" s="143"/>
      <c r="AC34" s="143"/>
      <c r="AD34" s="143"/>
      <c r="AE34" s="143"/>
      <c r="AF34" s="143"/>
      <c r="AG34" s="169"/>
      <c r="AH34" s="170"/>
      <c r="AI34" s="171"/>
      <c r="AK34" s="168" t="s">
        <v>124</v>
      </c>
      <c r="AL34" s="142"/>
      <c r="AM34" s="143"/>
      <c r="AN34" s="143"/>
      <c r="AO34" s="143"/>
      <c r="AP34" s="143"/>
      <c r="AQ34" s="143"/>
      <c r="AR34" s="143"/>
      <c r="AS34" s="169"/>
      <c r="AT34" s="170"/>
      <c r="AU34" s="171"/>
      <c r="AW34" s="168" t="s">
        <v>124</v>
      </c>
      <c r="AX34" s="142"/>
      <c r="AY34" s="143"/>
      <c r="AZ34" s="143"/>
      <c r="BA34" s="143"/>
      <c r="BB34" s="143"/>
      <c r="BC34" s="143"/>
      <c r="BD34" s="143"/>
      <c r="BE34" s="169"/>
      <c r="BF34" s="170"/>
      <c r="BG34" s="171"/>
      <c r="BI34" s="168" t="s">
        <v>124</v>
      </c>
      <c r="BJ34" s="142"/>
      <c r="BK34" s="143"/>
      <c r="BL34" s="143"/>
      <c r="BM34" s="143"/>
      <c r="BN34" s="143"/>
      <c r="BO34" s="143"/>
      <c r="BP34" s="143"/>
      <c r="BQ34" s="169"/>
      <c r="BR34" s="170"/>
      <c r="BS34" s="171"/>
      <c r="BU34" s="168" t="s">
        <v>124</v>
      </c>
      <c r="BV34" s="142"/>
      <c r="BW34" s="143"/>
      <c r="BX34" s="143"/>
      <c r="BY34" s="143"/>
      <c r="BZ34" s="143"/>
      <c r="CA34" s="143"/>
      <c r="CB34" s="143"/>
      <c r="CC34" s="169"/>
      <c r="CD34" s="170"/>
      <c r="CE34" s="171"/>
      <c r="CF34" s="114"/>
      <c r="CG34" s="279" t="s">
        <v>124</v>
      </c>
      <c r="CH34" s="280"/>
      <c r="CI34" s="281"/>
      <c r="CJ34" s="281"/>
      <c r="CK34" s="281"/>
      <c r="CL34" s="281"/>
      <c r="CM34" s="281"/>
      <c r="CN34" s="281"/>
      <c r="CO34" s="281"/>
      <c r="CP34" s="281"/>
      <c r="CQ34" s="282"/>
    </row>
    <row r="35" spans="1:95" ht="93.75">
      <c r="A35" s="136" t="s">
        <v>87</v>
      </c>
      <c r="B35" s="127">
        <v>23</v>
      </c>
      <c r="C35" s="128">
        <v>22</v>
      </c>
      <c r="D35" s="128">
        <v>5</v>
      </c>
      <c r="E35" s="128">
        <v>0</v>
      </c>
      <c r="F35" s="128">
        <v>0</v>
      </c>
      <c r="G35" s="128">
        <v>0</v>
      </c>
      <c r="H35" s="128">
        <f>SUM(B35:G35)</f>
        <v>50</v>
      </c>
      <c r="I35" s="111"/>
      <c r="J35" s="112"/>
      <c r="K35" s="113"/>
      <c r="M35" s="136" t="s">
        <v>87</v>
      </c>
      <c r="N35" s="127">
        <v>3</v>
      </c>
      <c r="O35" s="128">
        <v>1</v>
      </c>
      <c r="P35" s="128">
        <v>0</v>
      </c>
      <c r="Q35" s="128">
        <v>0</v>
      </c>
      <c r="R35" s="128">
        <v>0</v>
      </c>
      <c r="S35" s="128">
        <v>0</v>
      </c>
      <c r="T35" s="128">
        <f>SUM(N35:S35)</f>
        <v>4</v>
      </c>
      <c r="U35" s="111"/>
      <c r="V35" s="112"/>
      <c r="W35" s="113"/>
      <c r="Y35" s="136" t="s">
        <v>87</v>
      </c>
      <c r="Z35" s="127">
        <v>5</v>
      </c>
      <c r="AA35" s="128">
        <v>0</v>
      </c>
      <c r="AB35" s="128">
        <v>0</v>
      </c>
      <c r="AC35" s="128">
        <v>0</v>
      </c>
      <c r="AD35" s="128">
        <v>0</v>
      </c>
      <c r="AE35" s="128">
        <v>0</v>
      </c>
      <c r="AF35" s="128">
        <f>SUM(Z35:AE35)</f>
        <v>5</v>
      </c>
      <c r="AG35" s="111"/>
      <c r="AH35" s="112"/>
      <c r="AI35" s="113"/>
      <c r="AK35" s="136" t="s">
        <v>87</v>
      </c>
      <c r="AL35" s="127">
        <v>13</v>
      </c>
      <c r="AM35" s="128">
        <v>15</v>
      </c>
      <c r="AN35" s="128">
        <v>1</v>
      </c>
      <c r="AO35" s="128">
        <v>0</v>
      </c>
      <c r="AP35" s="128">
        <v>0</v>
      </c>
      <c r="AQ35" s="128">
        <v>0</v>
      </c>
      <c r="AR35" s="128">
        <f>SUM(AL35:AQ35)</f>
        <v>29</v>
      </c>
      <c r="AS35" s="111"/>
      <c r="AT35" s="112"/>
      <c r="AU35" s="113"/>
      <c r="AW35" s="136" t="s">
        <v>87</v>
      </c>
      <c r="AX35" s="127">
        <v>13</v>
      </c>
      <c r="AY35" s="128">
        <v>6</v>
      </c>
      <c r="AZ35" s="128">
        <v>0</v>
      </c>
      <c r="BA35" s="128">
        <v>0</v>
      </c>
      <c r="BB35" s="128">
        <v>0</v>
      </c>
      <c r="BC35" s="128">
        <v>0</v>
      </c>
      <c r="BD35" s="128">
        <f>SUM(AX35:BC35)</f>
        <v>19</v>
      </c>
      <c r="BE35" s="111"/>
      <c r="BF35" s="112"/>
      <c r="BG35" s="113"/>
      <c r="BI35" s="136" t="s">
        <v>87</v>
      </c>
      <c r="BJ35" s="127">
        <v>37</v>
      </c>
      <c r="BK35" s="128">
        <v>28</v>
      </c>
      <c r="BL35" s="128">
        <v>0</v>
      </c>
      <c r="BM35" s="128">
        <v>0</v>
      </c>
      <c r="BN35" s="128">
        <v>0</v>
      </c>
      <c r="BO35" s="128">
        <v>0</v>
      </c>
      <c r="BP35" s="128">
        <f>SUM(BJ35:BO35)</f>
        <v>65</v>
      </c>
      <c r="BQ35" s="111"/>
      <c r="BR35" s="112"/>
      <c r="BS35" s="113"/>
      <c r="BU35" s="136" t="s">
        <v>87</v>
      </c>
      <c r="BV35" s="127">
        <v>13</v>
      </c>
      <c r="BW35" s="128">
        <v>17</v>
      </c>
      <c r="BX35" s="128">
        <v>0</v>
      </c>
      <c r="BY35" s="128">
        <v>0</v>
      </c>
      <c r="BZ35" s="128">
        <v>0</v>
      </c>
      <c r="CA35" s="128">
        <v>0</v>
      </c>
      <c r="CB35" s="128">
        <f>SUM(BV35:CA35)</f>
        <v>30</v>
      </c>
      <c r="CC35" s="111"/>
      <c r="CD35" s="112"/>
      <c r="CE35" s="113"/>
      <c r="CF35" s="114"/>
      <c r="CG35" s="283" t="s">
        <v>87</v>
      </c>
      <c r="CH35" s="284">
        <f aca="true" t="shared" si="26" ref="CH35:CM36">B35+N35+Z35+AL35+AX35+BJ35+BV35</f>
        <v>107</v>
      </c>
      <c r="CI35" s="285">
        <f t="shared" si="26"/>
        <v>89</v>
      </c>
      <c r="CJ35" s="285">
        <f t="shared" si="26"/>
        <v>6</v>
      </c>
      <c r="CK35" s="285">
        <f t="shared" si="26"/>
        <v>0</v>
      </c>
      <c r="CL35" s="285">
        <f t="shared" si="26"/>
        <v>0</v>
      </c>
      <c r="CM35" s="285">
        <f t="shared" si="26"/>
        <v>0</v>
      </c>
      <c r="CN35" s="285">
        <f>SUM(CH35:CM35)</f>
        <v>202</v>
      </c>
      <c r="CO35" s="286"/>
      <c r="CP35" s="285"/>
      <c r="CQ35" s="287"/>
    </row>
    <row r="36" spans="1:95" ht="42.75" customHeight="1" thickBot="1">
      <c r="A36" s="133" t="s">
        <v>48</v>
      </c>
      <c r="B36" s="137">
        <v>17</v>
      </c>
      <c r="C36" s="129">
        <v>29</v>
      </c>
      <c r="D36" s="129">
        <v>4</v>
      </c>
      <c r="E36" s="129">
        <v>0</v>
      </c>
      <c r="F36" s="129">
        <v>0</v>
      </c>
      <c r="G36" s="129">
        <v>0</v>
      </c>
      <c r="H36" s="129">
        <f>SUM(B36:G36)</f>
        <v>50</v>
      </c>
      <c r="I36" s="129"/>
      <c r="J36" s="130"/>
      <c r="K36" s="131"/>
      <c r="M36" s="133" t="s">
        <v>48</v>
      </c>
      <c r="N36" s="137">
        <v>2</v>
      </c>
      <c r="O36" s="129">
        <v>2</v>
      </c>
      <c r="P36" s="129">
        <v>0</v>
      </c>
      <c r="Q36" s="129">
        <v>0</v>
      </c>
      <c r="R36" s="129">
        <v>0</v>
      </c>
      <c r="S36" s="129">
        <v>0</v>
      </c>
      <c r="T36" s="129">
        <f>SUM(N36:S36)</f>
        <v>4</v>
      </c>
      <c r="U36" s="129"/>
      <c r="V36" s="130"/>
      <c r="W36" s="131"/>
      <c r="Y36" s="133" t="s">
        <v>48</v>
      </c>
      <c r="Z36" s="137">
        <v>5</v>
      </c>
      <c r="AA36" s="129">
        <v>0</v>
      </c>
      <c r="AB36" s="129">
        <v>0</v>
      </c>
      <c r="AC36" s="129">
        <v>0</v>
      </c>
      <c r="AD36" s="129">
        <v>0</v>
      </c>
      <c r="AE36" s="129">
        <v>0</v>
      </c>
      <c r="AF36" s="129">
        <f>SUM(Z36:AE36)</f>
        <v>5</v>
      </c>
      <c r="AG36" s="129"/>
      <c r="AH36" s="130"/>
      <c r="AI36" s="131"/>
      <c r="AK36" s="133" t="s">
        <v>48</v>
      </c>
      <c r="AL36" s="137">
        <v>10</v>
      </c>
      <c r="AM36" s="129">
        <v>16</v>
      </c>
      <c r="AN36" s="129">
        <v>3</v>
      </c>
      <c r="AO36" s="129">
        <v>0</v>
      </c>
      <c r="AP36" s="129">
        <v>0</v>
      </c>
      <c r="AQ36" s="129">
        <v>0</v>
      </c>
      <c r="AR36" s="129">
        <f>SUM(AL36:AQ36)</f>
        <v>29</v>
      </c>
      <c r="AS36" s="129"/>
      <c r="AT36" s="130"/>
      <c r="AU36" s="131"/>
      <c r="AW36" s="133" t="s">
        <v>48</v>
      </c>
      <c r="AX36" s="137">
        <v>13</v>
      </c>
      <c r="AY36" s="129">
        <v>6</v>
      </c>
      <c r="AZ36" s="129">
        <v>0</v>
      </c>
      <c r="BA36" s="129">
        <v>0</v>
      </c>
      <c r="BB36" s="129">
        <v>0</v>
      </c>
      <c r="BC36" s="129">
        <v>0</v>
      </c>
      <c r="BD36" s="129">
        <f>SUM(AX36:BC36)</f>
        <v>19</v>
      </c>
      <c r="BE36" s="129"/>
      <c r="BF36" s="130"/>
      <c r="BG36" s="131"/>
      <c r="BI36" s="133" t="s">
        <v>48</v>
      </c>
      <c r="BJ36" s="137">
        <v>35</v>
      </c>
      <c r="BK36" s="129">
        <v>30</v>
      </c>
      <c r="BL36" s="129">
        <v>0</v>
      </c>
      <c r="BM36" s="129">
        <v>0</v>
      </c>
      <c r="BN36" s="129">
        <v>0</v>
      </c>
      <c r="BO36" s="129">
        <v>0</v>
      </c>
      <c r="BP36" s="129">
        <f>SUM(BJ36:BO36)</f>
        <v>65</v>
      </c>
      <c r="BQ36" s="129"/>
      <c r="BR36" s="130"/>
      <c r="BS36" s="131"/>
      <c r="BU36" s="133" t="s">
        <v>48</v>
      </c>
      <c r="BV36" s="137">
        <v>6</v>
      </c>
      <c r="BW36" s="129">
        <v>20</v>
      </c>
      <c r="BX36" s="129">
        <v>4</v>
      </c>
      <c r="BY36" s="129">
        <v>0</v>
      </c>
      <c r="BZ36" s="129">
        <v>0</v>
      </c>
      <c r="CA36" s="129">
        <v>0</v>
      </c>
      <c r="CB36" s="129">
        <f>SUM(BV36:CA36)</f>
        <v>30</v>
      </c>
      <c r="CC36" s="129"/>
      <c r="CD36" s="130"/>
      <c r="CE36" s="131"/>
      <c r="CF36" s="114"/>
      <c r="CG36" s="288" t="s">
        <v>48</v>
      </c>
      <c r="CH36" s="289">
        <f t="shared" si="26"/>
        <v>88</v>
      </c>
      <c r="CI36" s="290">
        <f t="shared" si="26"/>
        <v>103</v>
      </c>
      <c r="CJ36" s="290">
        <f t="shared" si="26"/>
        <v>11</v>
      </c>
      <c r="CK36" s="290">
        <f t="shared" si="26"/>
        <v>0</v>
      </c>
      <c r="CL36" s="290">
        <f t="shared" si="26"/>
        <v>0</v>
      </c>
      <c r="CM36" s="290">
        <f t="shared" si="26"/>
        <v>0</v>
      </c>
      <c r="CN36" s="290">
        <f>SUM(CH36:CM36)</f>
        <v>202</v>
      </c>
      <c r="CO36" s="291"/>
      <c r="CP36" s="290"/>
      <c r="CQ36" s="292"/>
    </row>
    <row r="37" spans="1:95" ht="24" thickBot="1">
      <c r="A37" s="165" t="s">
        <v>4</v>
      </c>
      <c r="B37" s="161">
        <f>SUM(B35:B36)</f>
        <v>40</v>
      </c>
      <c r="C37" s="138">
        <f aca="true" t="shared" si="27" ref="C37:H37">SUM(C35:C36)</f>
        <v>51</v>
      </c>
      <c r="D37" s="138">
        <f t="shared" si="27"/>
        <v>9</v>
      </c>
      <c r="E37" s="138">
        <f t="shared" si="27"/>
        <v>0</v>
      </c>
      <c r="F37" s="138">
        <f t="shared" si="27"/>
        <v>0</v>
      </c>
      <c r="G37" s="138">
        <f t="shared" si="27"/>
        <v>0</v>
      </c>
      <c r="H37" s="138">
        <f t="shared" si="27"/>
        <v>100</v>
      </c>
      <c r="I37" s="167">
        <f>((B37*5)+(C37*4)+(D37*3)+(E37*2)+(F37*1))/(B37+C37+D37+E37+F37)</f>
        <v>4.31</v>
      </c>
      <c r="J37" s="117" t="s">
        <v>100</v>
      </c>
      <c r="K37" s="118">
        <f>I37*100/5</f>
        <v>86.19999999999999</v>
      </c>
      <c r="M37" s="165" t="s">
        <v>4</v>
      </c>
      <c r="N37" s="161">
        <f aca="true" t="shared" si="28" ref="N37:T37">SUM(N35:N36)</f>
        <v>5</v>
      </c>
      <c r="O37" s="138">
        <f t="shared" si="28"/>
        <v>3</v>
      </c>
      <c r="P37" s="138">
        <f t="shared" si="28"/>
        <v>0</v>
      </c>
      <c r="Q37" s="138">
        <f t="shared" si="28"/>
        <v>0</v>
      </c>
      <c r="R37" s="138">
        <f t="shared" si="28"/>
        <v>0</v>
      </c>
      <c r="S37" s="138">
        <f t="shared" si="28"/>
        <v>0</v>
      </c>
      <c r="T37" s="138">
        <f t="shared" si="28"/>
        <v>8</v>
      </c>
      <c r="U37" s="167">
        <f>((N37*5)+(O37*4)+(P37*3)+(Q37*2)+(R37*1))/(N37+O37+P37+Q37+R37)</f>
        <v>4.625</v>
      </c>
      <c r="V37" s="117" t="s">
        <v>100</v>
      </c>
      <c r="W37" s="120">
        <f>U37*100/5</f>
        <v>92.5</v>
      </c>
      <c r="Y37" s="165" t="s">
        <v>4</v>
      </c>
      <c r="Z37" s="161">
        <f aca="true" t="shared" si="29" ref="Z37:AF37">SUM(Z35:Z36)</f>
        <v>10</v>
      </c>
      <c r="AA37" s="138">
        <f t="shared" si="29"/>
        <v>0</v>
      </c>
      <c r="AB37" s="138">
        <f t="shared" si="29"/>
        <v>0</v>
      </c>
      <c r="AC37" s="138">
        <f t="shared" si="29"/>
        <v>0</v>
      </c>
      <c r="AD37" s="138">
        <f t="shared" si="29"/>
        <v>0</v>
      </c>
      <c r="AE37" s="138">
        <f t="shared" si="29"/>
        <v>0</v>
      </c>
      <c r="AF37" s="138">
        <f t="shared" si="29"/>
        <v>10</v>
      </c>
      <c r="AG37" s="167">
        <f>((Z37*5)+(AA37*4)+(AB37*3)+(AC37*2)+(AD37*1))/(Z37+AA37+AB37+AC37+AD37)</f>
        <v>5</v>
      </c>
      <c r="AH37" s="117" t="s">
        <v>100</v>
      </c>
      <c r="AI37" s="120">
        <f>AG37*100/5</f>
        <v>100</v>
      </c>
      <c r="AK37" s="165" t="s">
        <v>4</v>
      </c>
      <c r="AL37" s="161">
        <f aca="true" t="shared" si="30" ref="AL37:AR37">SUM(AL35:AL36)</f>
        <v>23</v>
      </c>
      <c r="AM37" s="138">
        <f t="shared" si="30"/>
        <v>31</v>
      </c>
      <c r="AN37" s="138">
        <f t="shared" si="30"/>
        <v>4</v>
      </c>
      <c r="AO37" s="138">
        <f t="shared" si="30"/>
        <v>0</v>
      </c>
      <c r="AP37" s="138">
        <f t="shared" si="30"/>
        <v>0</v>
      </c>
      <c r="AQ37" s="138">
        <f t="shared" si="30"/>
        <v>0</v>
      </c>
      <c r="AR37" s="138">
        <f t="shared" si="30"/>
        <v>58</v>
      </c>
      <c r="AS37" s="167">
        <f>((AL37*5)+(AM37*4)+(AN37*3)+(AO37*2)+(AP37*1))/(AL37+AM37+AN37+AO37+AP37)</f>
        <v>4.327586206896552</v>
      </c>
      <c r="AT37" s="117" t="s">
        <v>100</v>
      </c>
      <c r="AU37" s="118">
        <f>AS37*100/5</f>
        <v>86.55172413793103</v>
      </c>
      <c r="AW37" s="165" t="s">
        <v>4</v>
      </c>
      <c r="AX37" s="161">
        <f aca="true" t="shared" si="31" ref="AX37:BD37">SUM(AX35:AX36)</f>
        <v>26</v>
      </c>
      <c r="AY37" s="138">
        <f t="shared" si="31"/>
        <v>12</v>
      </c>
      <c r="AZ37" s="138">
        <f t="shared" si="31"/>
        <v>0</v>
      </c>
      <c r="BA37" s="138">
        <f t="shared" si="31"/>
        <v>0</v>
      </c>
      <c r="BB37" s="138">
        <f t="shared" si="31"/>
        <v>0</v>
      </c>
      <c r="BC37" s="138">
        <f t="shared" si="31"/>
        <v>0</v>
      </c>
      <c r="BD37" s="138">
        <f t="shared" si="31"/>
        <v>38</v>
      </c>
      <c r="BE37" s="167">
        <f>((AX37*5)+(AY37*4)+(AZ37*3)+(BA37*2)+(BB37*1))/(AX37+AY37+AZ37+BA37+BB37)</f>
        <v>4.684210526315789</v>
      </c>
      <c r="BF37" s="117" t="s">
        <v>100</v>
      </c>
      <c r="BG37" s="118">
        <f>BE37*100/5</f>
        <v>93.6842105263158</v>
      </c>
      <c r="BI37" s="165" t="s">
        <v>4</v>
      </c>
      <c r="BJ37" s="161">
        <f aca="true" t="shared" si="32" ref="BJ37:BP37">SUM(BJ35:BJ36)</f>
        <v>72</v>
      </c>
      <c r="BK37" s="138">
        <f t="shared" si="32"/>
        <v>58</v>
      </c>
      <c r="BL37" s="138">
        <f t="shared" si="32"/>
        <v>0</v>
      </c>
      <c r="BM37" s="138">
        <f t="shared" si="32"/>
        <v>0</v>
      </c>
      <c r="BN37" s="138">
        <f t="shared" si="32"/>
        <v>0</v>
      </c>
      <c r="BO37" s="138">
        <f t="shared" si="32"/>
        <v>0</v>
      </c>
      <c r="BP37" s="138">
        <f t="shared" si="32"/>
        <v>130</v>
      </c>
      <c r="BQ37" s="167">
        <f>((BJ37*5)+(BK37*4)+(BL37*3)+(BM37*2)+(BN37*1))/(BJ37+BK37+BL37+BM37+BN37)</f>
        <v>4.553846153846154</v>
      </c>
      <c r="BR37" s="117" t="s">
        <v>100</v>
      </c>
      <c r="BS37" s="118">
        <f>BQ37*100/5</f>
        <v>91.07692307692307</v>
      </c>
      <c r="BU37" s="165" t="s">
        <v>4</v>
      </c>
      <c r="BV37" s="161">
        <f aca="true" t="shared" si="33" ref="BV37:CB37">SUM(BV35:BV36)</f>
        <v>19</v>
      </c>
      <c r="BW37" s="138">
        <f t="shared" si="33"/>
        <v>37</v>
      </c>
      <c r="BX37" s="138">
        <f t="shared" si="33"/>
        <v>4</v>
      </c>
      <c r="BY37" s="138">
        <f t="shared" si="33"/>
        <v>0</v>
      </c>
      <c r="BZ37" s="138">
        <f t="shared" si="33"/>
        <v>0</v>
      </c>
      <c r="CA37" s="138">
        <f t="shared" si="33"/>
        <v>0</v>
      </c>
      <c r="CB37" s="138">
        <f t="shared" si="33"/>
        <v>60</v>
      </c>
      <c r="CC37" s="167">
        <f>((BV37*5)+(BW37*4)+(BX37*3)+(BY37*2)+(BZ37*1))/(BV37+BW37+BX37+BY37+BZ37)</f>
        <v>4.25</v>
      </c>
      <c r="CD37" s="117" t="s">
        <v>100</v>
      </c>
      <c r="CE37" s="118">
        <f>CC37*100/5</f>
        <v>85</v>
      </c>
      <c r="CF37" s="119"/>
      <c r="CG37" s="165" t="s">
        <v>4</v>
      </c>
      <c r="CH37" s="163">
        <f aca="true" t="shared" si="34" ref="CH37:CM37">SUM(CH35:CH36)</f>
        <v>195</v>
      </c>
      <c r="CI37" s="164">
        <f t="shared" si="34"/>
        <v>192</v>
      </c>
      <c r="CJ37" s="164">
        <f t="shared" si="34"/>
        <v>17</v>
      </c>
      <c r="CK37" s="164">
        <f t="shared" si="34"/>
        <v>0</v>
      </c>
      <c r="CL37" s="164">
        <f t="shared" si="34"/>
        <v>0</v>
      </c>
      <c r="CM37" s="164">
        <f t="shared" si="34"/>
        <v>0</v>
      </c>
      <c r="CN37" s="164">
        <f>SUM(CN35:CN36)</f>
        <v>404</v>
      </c>
      <c r="CO37" s="162">
        <f>((CH37*5)+(CI37*4)+(CJ37*3)+(CK37*2)+(CL37*1))/(CH37+CI37+CJ37+CK37+CL37)</f>
        <v>4.4405940594059405</v>
      </c>
      <c r="CP37" s="277" t="s">
        <v>118</v>
      </c>
      <c r="CQ37" s="120">
        <f>CO37*100/5</f>
        <v>88.8118811881188</v>
      </c>
    </row>
    <row r="38" spans="1:95" ht="43.5">
      <c r="A38" s="168" t="s">
        <v>125</v>
      </c>
      <c r="B38" s="181"/>
      <c r="C38" s="169"/>
      <c r="D38" s="169"/>
      <c r="E38" s="169"/>
      <c r="F38" s="169"/>
      <c r="G38" s="169"/>
      <c r="H38" s="169"/>
      <c r="I38" s="169"/>
      <c r="J38" s="182"/>
      <c r="K38" s="171"/>
      <c r="M38" s="168" t="s">
        <v>125</v>
      </c>
      <c r="N38" s="181"/>
      <c r="O38" s="169"/>
      <c r="P38" s="169"/>
      <c r="Q38" s="169"/>
      <c r="R38" s="169"/>
      <c r="S38" s="169"/>
      <c r="T38" s="169"/>
      <c r="U38" s="169"/>
      <c r="V38" s="182"/>
      <c r="W38" s="171"/>
      <c r="Y38" s="168" t="s">
        <v>125</v>
      </c>
      <c r="Z38" s="181"/>
      <c r="AA38" s="169"/>
      <c r="AB38" s="169"/>
      <c r="AC38" s="169"/>
      <c r="AD38" s="169"/>
      <c r="AE38" s="169"/>
      <c r="AF38" s="169"/>
      <c r="AG38" s="169"/>
      <c r="AH38" s="182"/>
      <c r="AI38" s="171"/>
      <c r="AK38" s="168" t="s">
        <v>125</v>
      </c>
      <c r="AL38" s="181"/>
      <c r="AM38" s="169"/>
      <c r="AN38" s="169"/>
      <c r="AO38" s="169"/>
      <c r="AP38" s="169"/>
      <c r="AQ38" s="169"/>
      <c r="AR38" s="169"/>
      <c r="AS38" s="169"/>
      <c r="AT38" s="182"/>
      <c r="AU38" s="171"/>
      <c r="AW38" s="168" t="s">
        <v>125</v>
      </c>
      <c r="AX38" s="181"/>
      <c r="AY38" s="169"/>
      <c r="AZ38" s="169"/>
      <c r="BA38" s="169"/>
      <c r="BB38" s="169"/>
      <c r="BC38" s="169"/>
      <c r="BD38" s="169"/>
      <c r="BE38" s="169"/>
      <c r="BF38" s="182"/>
      <c r="BG38" s="171"/>
      <c r="BI38" s="168" t="s">
        <v>125</v>
      </c>
      <c r="BJ38" s="181"/>
      <c r="BK38" s="169"/>
      <c r="BL38" s="169"/>
      <c r="BM38" s="169"/>
      <c r="BN38" s="169"/>
      <c r="BO38" s="169"/>
      <c r="BP38" s="169"/>
      <c r="BQ38" s="169"/>
      <c r="BR38" s="182"/>
      <c r="BS38" s="171"/>
      <c r="BU38" s="168" t="s">
        <v>125</v>
      </c>
      <c r="BV38" s="181"/>
      <c r="BW38" s="169"/>
      <c r="BX38" s="169"/>
      <c r="BY38" s="169"/>
      <c r="BZ38" s="169"/>
      <c r="CA38" s="169"/>
      <c r="CB38" s="169"/>
      <c r="CC38" s="169"/>
      <c r="CD38" s="182"/>
      <c r="CE38" s="171"/>
      <c r="CF38" s="114"/>
      <c r="CG38" s="279" t="s">
        <v>125</v>
      </c>
      <c r="CH38" s="280"/>
      <c r="CI38" s="281"/>
      <c r="CJ38" s="281"/>
      <c r="CK38" s="281"/>
      <c r="CL38" s="281"/>
      <c r="CM38" s="281"/>
      <c r="CN38" s="281"/>
      <c r="CO38" s="281"/>
      <c r="CP38" s="293"/>
      <c r="CQ38" s="282"/>
    </row>
    <row r="39" spans="1:95" ht="56.25">
      <c r="A39" s="136" t="s">
        <v>49</v>
      </c>
      <c r="B39" s="127">
        <v>39</v>
      </c>
      <c r="C39" s="128">
        <v>10</v>
      </c>
      <c r="D39" s="128">
        <v>1</v>
      </c>
      <c r="E39" s="128">
        <v>0</v>
      </c>
      <c r="F39" s="128">
        <v>0</v>
      </c>
      <c r="G39" s="128">
        <v>0</v>
      </c>
      <c r="H39" s="128">
        <f>SUM(B39:G39)</f>
        <v>50</v>
      </c>
      <c r="I39" s="111"/>
      <c r="J39" s="139"/>
      <c r="K39" s="113"/>
      <c r="M39" s="136" t="s">
        <v>49</v>
      </c>
      <c r="N39" s="127">
        <v>3</v>
      </c>
      <c r="O39" s="128">
        <v>1</v>
      </c>
      <c r="P39" s="128">
        <v>0</v>
      </c>
      <c r="Q39" s="128">
        <v>0</v>
      </c>
      <c r="R39" s="128">
        <v>0</v>
      </c>
      <c r="S39" s="128">
        <v>0</v>
      </c>
      <c r="T39" s="128">
        <f>SUM(N39:S39)</f>
        <v>4</v>
      </c>
      <c r="U39" s="111"/>
      <c r="V39" s="139"/>
      <c r="W39" s="113"/>
      <c r="Y39" s="136" t="s">
        <v>49</v>
      </c>
      <c r="Z39" s="127">
        <v>5</v>
      </c>
      <c r="AA39" s="128">
        <v>0</v>
      </c>
      <c r="AB39" s="128">
        <v>0</v>
      </c>
      <c r="AC39" s="128">
        <v>0</v>
      </c>
      <c r="AD39" s="128">
        <v>0</v>
      </c>
      <c r="AE39" s="128">
        <v>0</v>
      </c>
      <c r="AF39" s="128">
        <f>SUM(Z39:AE39)</f>
        <v>5</v>
      </c>
      <c r="AG39" s="111"/>
      <c r="AH39" s="139"/>
      <c r="AI39" s="113"/>
      <c r="AK39" s="136" t="s">
        <v>49</v>
      </c>
      <c r="AL39" s="127">
        <v>22</v>
      </c>
      <c r="AM39" s="128">
        <v>6</v>
      </c>
      <c r="AN39" s="128">
        <v>1</v>
      </c>
      <c r="AO39" s="128">
        <v>0</v>
      </c>
      <c r="AP39" s="128">
        <v>0</v>
      </c>
      <c r="AQ39" s="128">
        <v>0</v>
      </c>
      <c r="AR39" s="128">
        <f>SUM(AL39:AQ39)</f>
        <v>29</v>
      </c>
      <c r="AS39" s="111"/>
      <c r="AT39" s="139"/>
      <c r="AU39" s="113"/>
      <c r="AW39" s="136" t="s">
        <v>49</v>
      </c>
      <c r="AX39" s="127">
        <v>15</v>
      </c>
      <c r="AY39" s="128">
        <v>4</v>
      </c>
      <c r="AZ39" s="128">
        <v>0</v>
      </c>
      <c r="BA39" s="128">
        <v>0</v>
      </c>
      <c r="BB39" s="128">
        <v>0</v>
      </c>
      <c r="BC39" s="128">
        <v>0</v>
      </c>
      <c r="BD39" s="128">
        <f>SUM(AX39:BC39)</f>
        <v>19</v>
      </c>
      <c r="BE39" s="111"/>
      <c r="BF39" s="139"/>
      <c r="BG39" s="113"/>
      <c r="BI39" s="136" t="s">
        <v>49</v>
      </c>
      <c r="BJ39" s="127">
        <v>48</v>
      </c>
      <c r="BK39" s="128">
        <v>17</v>
      </c>
      <c r="BL39" s="128">
        <v>0</v>
      </c>
      <c r="BM39" s="128">
        <v>0</v>
      </c>
      <c r="BN39" s="128">
        <v>0</v>
      </c>
      <c r="BO39" s="128">
        <v>0</v>
      </c>
      <c r="BP39" s="128">
        <f>SUM(BJ39:BO39)</f>
        <v>65</v>
      </c>
      <c r="BQ39" s="111"/>
      <c r="BR39" s="139"/>
      <c r="BS39" s="113"/>
      <c r="BU39" s="136" t="s">
        <v>49</v>
      </c>
      <c r="BV39" s="127">
        <v>18</v>
      </c>
      <c r="BW39" s="128">
        <v>11</v>
      </c>
      <c r="BX39" s="128">
        <v>1</v>
      </c>
      <c r="BY39" s="128">
        <v>0</v>
      </c>
      <c r="BZ39" s="128">
        <v>0</v>
      </c>
      <c r="CA39" s="128">
        <v>0</v>
      </c>
      <c r="CB39" s="128">
        <f>SUM(BV39:CA39)</f>
        <v>30</v>
      </c>
      <c r="CC39" s="111"/>
      <c r="CD39" s="139"/>
      <c r="CE39" s="113"/>
      <c r="CF39" s="114"/>
      <c r="CG39" s="283" t="s">
        <v>49</v>
      </c>
      <c r="CH39" s="284">
        <f aca="true" t="shared" si="35" ref="CH39:CM42">B39+N39+Z39+AL39+AX39+BJ39+BV39</f>
        <v>150</v>
      </c>
      <c r="CI39" s="285">
        <f t="shared" si="35"/>
        <v>49</v>
      </c>
      <c r="CJ39" s="285">
        <f t="shared" si="35"/>
        <v>3</v>
      </c>
      <c r="CK39" s="285">
        <f t="shared" si="35"/>
        <v>0</v>
      </c>
      <c r="CL39" s="285">
        <f t="shared" si="35"/>
        <v>0</v>
      </c>
      <c r="CM39" s="285">
        <f t="shared" si="35"/>
        <v>0</v>
      </c>
      <c r="CN39" s="285">
        <f>SUM(CH39:CM39)</f>
        <v>202</v>
      </c>
      <c r="CO39" s="286"/>
      <c r="CP39" s="294"/>
      <c r="CQ39" s="287"/>
    </row>
    <row r="40" spans="1:95" ht="58.5" customHeight="1">
      <c r="A40" s="136" t="s">
        <v>126</v>
      </c>
      <c r="B40" s="127">
        <v>34</v>
      </c>
      <c r="C40" s="128">
        <v>15</v>
      </c>
      <c r="D40" s="128">
        <v>1</v>
      </c>
      <c r="E40" s="128">
        <v>0</v>
      </c>
      <c r="F40" s="128">
        <v>0</v>
      </c>
      <c r="G40" s="128">
        <v>0</v>
      </c>
      <c r="H40" s="128">
        <f>SUM(B40:G40)</f>
        <v>50</v>
      </c>
      <c r="I40" s="111"/>
      <c r="J40" s="139"/>
      <c r="K40" s="113"/>
      <c r="M40" s="136" t="s">
        <v>126</v>
      </c>
      <c r="N40" s="127">
        <v>2</v>
      </c>
      <c r="O40" s="128">
        <v>2</v>
      </c>
      <c r="P40" s="128">
        <v>0</v>
      </c>
      <c r="Q40" s="128">
        <v>0</v>
      </c>
      <c r="R40" s="128">
        <v>0</v>
      </c>
      <c r="S40" s="128">
        <v>0</v>
      </c>
      <c r="T40" s="128">
        <f>SUM(N40:S40)</f>
        <v>4</v>
      </c>
      <c r="U40" s="111"/>
      <c r="V40" s="139"/>
      <c r="W40" s="113"/>
      <c r="Y40" s="136" t="s">
        <v>126</v>
      </c>
      <c r="Z40" s="127">
        <v>2</v>
      </c>
      <c r="AA40" s="128">
        <v>3</v>
      </c>
      <c r="AB40" s="128">
        <v>0</v>
      </c>
      <c r="AC40" s="128">
        <v>0</v>
      </c>
      <c r="AD40" s="128">
        <v>0</v>
      </c>
      <c r="AE40" s="128">
        <v>0</v>
      </c>
      <c r="AF40" s="128">
        <f>SUM(Z40:AE40)</f>
        <v>5</v>
      </c>
      <c r="AG40" s="111"/>
      <c r="AH40" s="139"/>
      <c r="AI40" s="113"/>
      <c r="AK40" s="136" t="s">
        <v>126</v>
      </c>
      <c r="AL40" s="127">
        <v>23</v>
      </c>
      <c r="AM40" s="128">
        <v>6</v>
      </c>
      <c r="AN40" s="128">
        <v>0</v>
      </c>
      <c r="AO40" s="128">
        <v>0</v>
      </c>
      <c r="AP40" s="128">
        <v>0</v>
      </c>
      <c r="AQ40" s="128">
        <v>0</v>
      </c>
      <c r="AR40" s="128">
        <f>SUM(AL40:AQ40)</f>
        <v>29</v>
      </c>
      <c r="AS40" s="111"/>
      <c r="AT40" s="139"/>
      <c r="AU40" s="113"/>
      <c r="AW40" s="136" t="s">
        <v>126</v>
      </c>
      <c r="AX40" s="127">
        <v>17</v>
      </c>
      <c r="AY40" s="128">
        <v>2</v>
      </c>
      <c r="AZ40" s="128">
        <v>0</v>
      </c>
      <c r="BA40" s="128">
        <v>0</v>
      </c>
      <c r="BB40" s="128">
        <v>0</v>
      </c>
      <c r="BC40" s="128">
        <v>0</v>
      </c>
      <c r="BD40" s="128">
        <f>SUM(AX40:BC40)</f>
        <v>19</v>
      </c>
      <c r="BE40" s="111"/>
      <c r="BF40" s="139"/>
      <c r="BG40" s="113"/>
      <c r="BI40" s="136" t="s">
        <v>126</v>
      </c>
      <c r="BJ40" s="127">
        <v>49</v>
      </c>
      <c r="BK40" s="128">
        <v>16</v>
      </c>
      <c r="BL40" s="128">
        <v>0</v>
      </c>
      <c r="BM40" s="128">
        <v>0</v>
      </c>
      <c r="BN40" s="128">
        <v>0</v>
      </c>
      <c r="BO40" s="128">
        <v>0</v>
      </c>
      <c r="BP40" s="128">
        <f>SUM(BJ40:BO40)</f>
        <v>65</v>
      </c>
      <c r="BQ40" s="111"/>
      <c r="BR40" s="139"/>
      <c r="BS40" s="113"/>
      <c r="BU40" s="136" t="s">
        <v>126</v>
      </c>
      <c r="BV40" s="127">
        <v>16</v>
      </c>
      <c r="BW40" s="128">
        <v>13</v>
      </c>
      <c r="BX40" s="128">
        <v>1</v>
      </c>
      <c r="BY40" s="128">
        <v>0</v>
      </c>
      <c r="BZ40" s="128">
        <v>0</v>
      </c>
      <c r="CA40" s="128">
        <v>0</v>
      </c>
      <c r="CB40" s="128">
        <f>SUM(BV40:CA40)</f>
        <v>30</v>
      </c>
      <c r="CC40" s="111"/>
      <c r="CD40" s="139"/>
      <c r="CE40" s="113"/>
      <c r="CF40" s="114"/>
      <c r="CG40" s="283" t="s">
        <v>126</v>
      </c>
      <c r="CH40" s="284">
        <f t="shared" si="35"/>
        <v>143</v>
      </c>
      <c r="CI40" s="285">
        <f t="shared" si="35"/>
        <v>57</v>
      </c>
      <c r="CJ40" s="285">
        <f t="shared" si="35"/>
        <v>2</v>
      </c>
      <c r="CK40" s="285">
        <f t="shared" si="35"/>
        <v>0</v>
      </c>
      <c r="CL40" s="285">
        <f t="shared" si="35"/>
        <v>0</v>
      </c>
      <c r="CM40" s="285">
        <f t="shared" si="35"/>
        <v>0</v>
      </c>
      <c r="CN40" s="285">
        <f>SUM(CH40:CM40)</f>
        <v>202</v>
      </c>
      <c r="CO40" s="286"/>
      <c r="CP40" s="294"/>
      <c r="CQ40" s="287"/>
    </row>
    <row r="41" spans="1:95" ht="21.75" customHeight="1">
      <c r="A41" s="115" t="s">
        <v>50</v>
      </c>
      <c r="B41" s="127">
        <v>26</v>
      </c>
      <c r="C41" s="128">
        <v>22</v>
      </c>
      <c r="D41" s="128">
        <v>2</v>
      </c>
      <c r="E41" s="128">
        <v>0</v>
      </c>
      <c r="F41" s="128">
        <v>0</v>
      </c>
      <c r="G41" s="128">
        <v>0</v>
      </c>
      <c r="H41" s="128">
        <f>SUM(B41:G41)</f>
        <v>50</v>
      </c>
      <c r="I41" s="111"/>
      <c r="J41" s="139"/>
      <c r="K41" s="113"/>
      <c r="M41" s="115" t="s">
        <v>50</v>
      </c>
      <c r="N41" s="127">
        <v>2</v>
      </c>
      <c r="O41" s="128">
        <v>2</v>
      </c>
      <c r="P41" s="128">
        <v>0</v>
      </c>
      <c r="Q41" s="128">
        <v>0</v>
      </c>
      <c r="R41" s="128">
        <v>0</v>
      </c>
      <c r="S41" s="128">
        <v>0</v>
      </c>
      <c r="T41" s="128">
        <f>SUM(N41:S41)</f>
        <v>4</v>
      </c>
      <c r="U41" s="111"/>
      <c r="V41" s="139"/>
      <c r="W41" s="113"/>
      <c r="Y41" s="115" t="s">
        <v>50</v>
      </c>
      <c r="Z41" s="127">
        <v>4</v>
      </c>
      <c r="AA41" s="128">
        <v>1</v>
      </c>
      <c r="AB41" s="128">
        <v>0</v>
      </c>
      <c r="AC41" s="128">
        <v>0</v>
      </c>
      <c r="AD41" s="128">
        <v>0</v>
      </c>
      <c r="AE41" s="128">
        <v>0</v>
      </c>
      <c r="AF41" s="128">
        <f>SUM(Z41:AE41)</f>
        <v>5</v>
      </c>
      <c r="AG41" s="111"/>
      <c r="AH41" s="139"/>
      <c r="AI41" s="113"/>
      <c r="AK41" s="115" t="s">
        <v>50</v>
      </c>
      <c r="AL41" s="127">
        <v>18</v>
      </c>
      <c r="AM41" s="128">
        <v>10</v>
      </c>
      <c r="AN41" s="128">
        <v>1</v>
      </c>
      <c r="AO41" s="128">
        <v>0</v>
      </c>
      <c r="AP41" s="128">
        <v>0</v>
      </c>
      <c r="AQ41" s="128">
        <v>0</v>
      </c>
      <c r="AR41" s="128">
        <f>SUM(AL41:AQ41)</f>
        <v>29</v>
      </c>
      <c r="AS41" s="111"/>
      <c r="AT41" s="139"/>
      <c r="AU41" s="113"/>
      <c r="AW41" s="115" t="s">
        <v>50</v>
      </c>
      <c r="AX41" s="127">
        <v>15</v>
      </c>
      <c r="AY41" s="128">
        <v>4</v>
      </c>
      <c r="AZ41" s="128">
        <v>0</v>
      </c>
      <c r="BA41" s="128">
        <v>0</v>
      </c>
      <c r="BB41" s="128">
        <v>0</v>
      </c>
      <c r="BC41" s="128">
        <v>0</v>
      </c>
      <c r="BD41" s="128">
        <f>SUM(AX41:BC41)</f>
        <v>19</v>
      </c>
      <c r="BE41" s="111"/>
      <c r="BF41" s="139"/>
      <c r="BG41" s="113"/>
      <c r="BI41" s="115" t="s">
        <v>50</v>
      </c>
      <c r="BJ41" s="127">
        <v>48</v>
      </c>
      <c r="BK41" s="128">
        <v>17</v>
      </c>
      <c r="BL41" s="128">
        <v>0</v>
      </c>
      <c r="BM41" s="128">
        <v>0</v>
      </c>
      <c r="BN41" s="128">
        <v>0</v>
      </c>
      <c r="BO41" s="128">
        <v>0</v>
      </c>
      <c r="BP41" s="128">
        <f>SUM(BJ41:BO41)</f>
        <v>65</v>
      </c>
      <c r="BQ41" s="111"/>
      <c r="BR41" s="139"/>
      <c r="BS41" s="113"/>
      <c r="BU41" s="115" t="s">
        <v>50</v>
      </c>
      <c r="BV41" s="127">
        <v>14</v>
      </c>
      <c r="BW41" s="128">
        <v>14</v>
      </c>
      <c r="BX41" s="128">
        <v>2</v>
      </c>
      <c r="BY41" s="128">
        <v>0</v>
      </c>
      <c r="BZ41" s="128">
        <v>0</v>
      </c>
      <c r="CA41" s="128">
        <v>0</v>
      </c>
      <c r="CB41" s="128">
        <f>SUM(BV41:CA41)</f>
        <v>30</v>
      </c>
      <c r="CC41" s="111"/>
      <c r="CD41" s="139"/>
      <c r="CE41" s="113"/>
      <c r="CF41" s="114"/>
      <c r="CG41" s="295" t="s">
        <v>50</v>
      </c>
      <c r="CH41" s="284">
        <f t="shared" si="35"/>
        <v>127</v>
      </c>
      <c r="CI41" s="285">
        <f t="shared" si="35"/>
        <v>70</v>
      </c>
      <c r="CJ41" s="285">
        <f t="shared" si="35"/>
        <v>5</v>
      </c>
      <c r="CK41" s="285">
        <f t="shared" si="35"/>
        <v>0</v>
      </c>
      <c r="CL41" s="285">
        <f t="shared" si="35"/>
        <v>0</v>
      </c>
      <c r="CM41" s="285">
        <f t="shared" si="35"/>
        <v>0</v>
      </c>
      <c r="CN41" s="285">
        <f>SUM(CH41:CM41)</f>
        <v>202</v>
      </c>
      <c r="CO41" s="286"/>
      <c r="CP41" s="294"/>
      <c r="CQ41" s="287"/>
    </row>
    <row r="42" spans="1:95" ht="25.5" customHeight="1" thickBot="1">
      <c r="A42" s="140" t="s">
        <v>51</v>
      </c>
      <c r="B42" s="137">
        <v>29</v>
      </c>
      <c r="C42" s="129">
        <v>20</v>
      </c>
      <c r="D42" s="129">
        <v>1</v>
      </c>
      <c r="E42" s="129">
        <v>0</v>
      </c>
      <c r="F42" s="129">
        <v>0</v>
      </c>
      <c r="G42" s="129">
        <v>0</v>
      </c>
      <c r="H42" s="128">
        <f>SUM(B42:G42)</f>
        <v>50</v>
      </c>
      <c r="I42" s="129"/>
      <c r="J42" s="141"/>
      <c r="K42" s="131"/>
      <c r="M42" s="140" t="s">
        <v>51</v>
      </c>
      <c r="N42" s="137">
        <v>3</v>
      </c>
      <c r="O42" s="129">
        <v>1</v>
      </c>
      <c r="P42" s="129">
        <v>0</v>
      </c>
      <c r="Q42" s="129">
        <v>0</v>
      </c>
      <c r="R42" s="129">
        <v>0</v>
      </c>
      <c r="S42" s="129">
        <v>0</v>
      </c>
      <c r="T42" s="128">
        <f>SUM(N42:S42)</f>
        <v>4</v>
      </c>
      <c r="U42" s="129"/>
      <c r="V42" s="141"/>
      <c r="W42" s="131"/>
      <c r="Y42" s="140" t="s">
        <v>51</v>
      </c>
      <c r="Z42" s="137">
        <v>3</v>
      </c>
      <c r="AA42" s="129">
        <v>2</v>
      </c>
      <c r="AB42" s="129">
        <v>0</v>
      </c>
      <c r="AC42" s="129">
        <v>0</v>
      </c>
      <c r="AD42" s="129">
        <v>0</v>
      </c>
      <c r="AE42" s="129">
        <v>0</v>
      </c>
      <c r="AF42" s="128">
        <f>SUM(Z42:AE42)</f>
        <v>5</v>
      </c>
      <c r="AG42" s="129"/>
      <c r="AH42" s="141"/>
      <c r="AI42" s="131"/>
      <c r="AK42" s="140" t="s">
        <v>51</v>
      </c>
      <c r="AL42" s="137">
        <v>16</v>
      </c>
      <c r="AM42" s="129">
        <v>13</v>
      </c>
      <c r="AN42" s="129">
        <v>0</v>
      </c>
      <c r="AO42" s="129">
        <v>0</v>
      </c>
      <c r="AP42" s="129">
        <v>0</v>
      </c>
      <c r="AQ42" s="129">
        <v>0</v>
      </c>
      <c r="AR42" s="128">
        <f>SUM(AL42:AQ42)</f>
        <v>29</v>
      </c>
      <c r="AS42" s="129"/>
      <c r="AT42" s="141"/>
      <c r="AU42" s="131"/>
      <c r="AW42" s="140" t="s">
        <v>51</v>
      </c>
      <c r="AX42" s="137">
        <v>16</v>
      </c>
      <c r="AY42" s="129">
        <v>3</v>
      </c>
      <c r="AZ42" s="129">
        <v>0</v>
      </c>
      <c r="BA42" s="129">
        <v>0</v>
      </c>
      <c r="BB42" s="129">
        <v>0</v>
      </c>
      <c r="BC42" s="129">
        <v>0</v>
      </c>
      <c r="BD42" s="128">
        <f>SUM(AX42:BC42)</f>
        <v>19</v>
      </c>
      <c r="BE42" s="129"/>
      <c r="BF42" s="141"/>
      <c r="BG42" s="131"/>
      <c r="BI42" s="140" t="s">
        <v>51</v>
      </c>
      <c r="BJ42" s="137">
        <v>43</v>
      </c>
      <c r="BK42" s="129">
        <v>22</v>
      </c>
      <c r="BL42" s="129">
        <v>0</v>
      </c>
      <c r="BM42" s="129">
        <v>0</v>
      </c>
      <c r="BN42" s="129">
        <v>0</v>
      </c>
      <c r="BO42" s="129">
        <v>0</v>
      </c>
      <c r="BP42" s="128">
        <f>SUM(BJ42:BO42)</f>
        <v>65</v>
      </c>
      <c r="BQ42" s="129"/>
      <c r="BR42" s="141"/>
      <c r="BS42" s="131"/>
      <c r="BU42" s="140" t="s">
        <v>51</v>
      </c>
      <c r="BV42" s="137">
        <v>15</v>
      </c>
      <c r="BW42" s="129">
        <v>12</v>
      </c>
      <c r="BX42" s="129">
        <v>3</v>
      </c>
      <c r="BY42" s="129">
        <v>0</v>
      </c>
      <c r="BZ42" s="129">
        <v>0</v>
      </c>
      <c r="CA42" s="129">
        <v>0</v>
      </c>
      <c r="CB42" s="128">
        <f>SUM(BV42:CA42)</f>
        <v>30</v>
      </c>
      <c r="CC42" s="129"/>
      <c r="CD42" s="141"/>
      <c r="CE42" s="131"/>
      <c r="CF42" s="114"/>
      <c r="CG42" s="296" t="s">
        <v>51</v>
      </c>
      <c r="CH42" s="289">
        <f t="shared" si="35"/>
        <v>125</v>
      </c>
      <c r="CI42" s="290">
        <f t="shared" si="35"/>
        <v>73</v>
      </c>
      <c r="CJ42" s="290">
        <f t="shared" si="35"/>
        <v>4</v>
      </c>
      <c r="CK42" s="290">
        <f t="shared" si="35"/>
        <v>0</v>
      </c>
      <c r="CL42" s="290">
        <f t="shared" si="35"/>
        <v>0</v>
      </c>
      <c r="CM42" s="290">
        <f t="shared" si="35"/>
        <v>0</v>
      </c>
      <c r="CN42" s="290">
        <f>SUM(CH42:CM42)</f>
        <v>202</v>
      </c>
      <c r="CO42" s="291"/>
      <c r="CP42" s="297"/>
      <c r="CQ42" s="292"/>
    </row>
    <row r="43" spans="1:95" ht="23.25" customHeight="1" thickBot="1">
      <c r="A43" s="165" t="s">
        <v>4</v>
      </c>
      <c r="B43" s="161">
        <f aca="true" t="shared" si="36" ref="B43:H43">SUM(B39:B42)</f>
        <v>128</v>
      </c>
      <c r="C43" s="138">
        <f t="shared" si="36"/>
        <v>67</v>
      </c>
      <c r="D43" s="138">
        <f t="shared" si="36"/>
        <v>5</v>
      </c>
      <c r="E43" s="138">
        <f t="shared" si="36"/>
        <v>0</v>
      </c>
      <c r="F43" s="138">
        <f t="shared" si="36"/>
        <v>0</v>
      </c>
      <c r="G43" s="138">
        <f t="shared" si="36"/>
        <v>0</v>
      </c>
      <c r="H43" s="138">
        <f t="shared" si="36"/>
        <v>200</v>
      </c>
      <c r="I43" s="162">
        <f>((B43*5)+(C43*4)+(D43*3)+(E43*2)+(F43*1))/(B43+C43+D43+E43+F43)</f>
        <v>4.615</v>
      </c>
      <c r="J43" s="117" t="s">
        <v>100</v>
      </c>
      <c r="K43" s="120">
        <f>I43*100/5</f>
        <v>92.3</v>
      </c>
      <c r="M43" s="165" t="s">
        <v>4</v>
      </c>
      <c r="N43" s="161">
        <f aca="true" t="shared" si="37" ref="N43:T43">SUM(N39:N42)</f>
        <v>10</v>
      </c>
      <c r="O43" s="138">
        <f t="shared" si="37"/>
        <v>6</v>
      </c>
      <c r="P43" s="138">
        <f t="shared" si="37"/>
        <v>0</v>
      </c>
      <c r="Q43" s="138">
        <f t="shared" si="37"/>
        <v>0</v>
      </c>
      <c r="R43" s="138">
        <f t="shared" si="37"/>
        <v>0</v>
      </c>
      <c r="S43" s="138">
        <f t="shared" si="37"/>
        <v>0</v>
      </c>
      <c r="T43" s="138">
        <f t="shared" si="37"/>
        <v>16</v>
      </c>
      <c r="U43" s="162">
        <f>((N43*5)+(O43*4)+(P43*3)+(Q43*2)+(R43*1))/(N43+O43+P43+Q43+R43)</f>
        <v>4.625</v>
      </c>
      <c r="V43" s="117" t="s">
        <v>100</v>
      </c>
      <c r="W43" s="120">
        <f>U43*100/5</f>
        <v>92.5</v>
      </c>
      <c r="Y43" s="165" t="s">
        <v>4</v>
      </c>
      <c r="Z43" s="161">
        <f aca="true" t="shared" si="38" ref="Z43:AF43">SUM(Z39:Z42)</f>
        <v>14</v>
      </c>
      <c r="AA43" s="138">
        <f t="shared" si="38"/>
        <v>6</v>
      </c>
      <c r="AB43" s="138">
        <f t="shared" si="38"/>
        <v>0</v>
      </c>
      <c r="AC43" s="138">
        <f t="shared" si="38"/>
        <v>0</v>
      </c>
      <c r="AD43" s="138">
        <f t="shared" si="38"/>
        <v>0</v>
      </c>
      <c r="AE43" s="138">
        <f t="shared" si="38"/>
        <v>0</v>
      </c>
      <c r="AF43" s="138">
        <f t="shared" si="38"/>
        <v>20</v>
      </c>
      <c r="AG43" s="162">
        <f>((Z43*5)+(AA43*4)+(AB43*3)+(AC43*2)+(AD43*1))/(Z43+AA43+AB43+AC43+AD43)</f>
        <v>4.7</v>
      </c>
      <c r="AH43" s="117" t="s">
        <v>100</v>
      </c>
      <c r="AI43" s="120">
        <f>AG43*100/5</f>
        <v>94</v>
      </c>
      <c r="AK43" s="165" t="s">
        <v>4</v>
      </c>
      <c r="AL43" s="161">
        <f aca="true" t="shared" si="39" ref="AL43:AR43">SUM(AL39:AL42)</f>
        <v>79</v>
      </c>
      <c r="AM43" s="138">
        <f t="shared" si="39"/>
        <v>35</v>
      </c>
      <c r="AN43" s="138">
        <f t="shared" si="39"/>
        <v>2</v>
      </c>
      <c r="AO43" s="138">
        <f t="shared" si="39"/>
        <v>0</v>
      </c>
      <c r="AP43" s="138">
        <f t="shared" si="39"/>
        <v>0</v>
      </c>
      <c r="AQ43" s="138">
        <f t="shared" si="39"/>
        <v>0</v>
      </c>
      <c r="AR43" s="138">
        <f t="shared" si="39"/>
        <v>116</v>
      </c>
      <c r="AS43" s="162">
        <f>((AL43*5)+(AM43*4)+(AN43*3)+(AO43*2)+(AP43*1))/(AL43+AM43+AN43+AO43+AP43)</f>
        <v>4.663793103448276</v>
      </c>
      <c r="AT43" s="117" t="s">
        <v>100</v>
      </c>
      <c r="AU43" s="120">
        <f>AS43*100/5</f>
        <v>93.27586206896551</v>
      </c>
      <c r="AW43" s="165" t="s">
        <v>4</v>
      </c>
      <c r="AX43" s="161">
        <f aca="true" t="shared" si="40" ref="AX43:BD43">SUM(AX39:AX42)</f>
        <v>63</v>
      </c>
      <c r="AY43" s="138">
        <f t="shared" si="40"/>
        <v>13</v>
      </c>
      <c r="AZ43" s="138">
        <f t="shared" si="40"/>
        <v>0</v>
      </c>
      <c r="BA43" s="138">
        <f t="shared" si="40"/>
        <v>0</v>
      </c>
      <c r="BB43" s="138">
        <f t="shared" si="40"/>
        <v>0</v>
      </c>
      <c r="BC43" s="138">
        <f t="shared" si="40"/>
        <v>0</v>
      </c>
      <c r="BD43" s="138">
        <f t="shared" si="40"/>
        <v>76</v>
      </c>
      <c r="BE43" s="162">
        <f>((AX43*5)+(AY43*4)+(AZ43*3)+(BA43*2)+(BB43*1))/(AX43+AY43+AZ43+BA43+BB43)</f>
        <v>4.828947368421052</v>
      </c>
      <c r="BF43" s="117" t="s">
        <v>100</v>
      </c>
      <c r="BG43" s="120">
        <f>BE43*100/5</f>
        <v>96.57894736842104</v>
      </c>
      <c r="BI43" s="165" t="s">
        <v>4</v>
      </c>
      <c r="BJ43" s="161">
        <f aca="true" t="shared" si="41" ref="BJ43:BP43">SUM(BJ39:BJ42)</f>
        <v>188</v>
      </c>
      <c r="BK43" s="138">
        <f t="shared" si="41"/>
        <v>72</v>
      </c>
      <c r="BL43" s="138">
        <f t="shared" si="41"/>
        <v>0</v>
      </c>
      <c r="BM43" s="138">
        <f t="shared" si="41"/>
        <v>0</v>
      </c>
      <c r="BN43" s="138">
        <f t="shared" si="41"/>
        <v>0</v>
      </c>
      <c r="BO43" s="138">
        <f t="shared" si="41"/>
        <v>0</v>
      </c>
      <c r="BP43" s="138">
        <f t="shared" si="41"/>
        <v>260</v>
      </c>
      <c r="BQ43" s="162">
        <f>((BJ43*5)+(BK43*4)+(BL43*3)+(BM43*2)+(BN43*1))/(BJ43+BK43+BL43+BM43+BN43)</f>
        <v>4.723076923076923</v>
      </c>
      <c r="BR43" s="117" t="s">
        <v>100</v>
      </c>
      <c r="BS43" s="120">
        <f>BQ43*100/5</f>
        <v>94.46153846153847</v>
      </c>
      <c r="BU43" s="165" t="s">
        <v>4</v>
      </c>
      <c r="BV43" s="161">
        <f aca="true" t="shared" si="42" ref="BV43:CB43">SUM(BV39:BV42)</f>
        <v>63</v>
      </c>
      <c r="BW43" s="138">
        <f t="shared" si="42"/>
        <v>50</v>
      </c>
      <c r="BX43" s="138">
        <f t="shared" si="42"/>
        <v>7</v>
      </c>
      <c r="BY43" s="138">
        <f t="shared" si="42"/>
        <v>0</v>
      </c>
      <c r="BZ43" s="138">
        <f t="shared" si="42"/>
        <v>0</v>
      </c>
      <c r="CA43" s="138">
        <f t="shared" si="42"/>
        <v>0</v>
      </c>
      <c r="CB43" s="138">
        <f t="shared" si="42"/>
        <v>120</v>
      </c>
      <c r="CC43" s="162">
        <f>((BV43*5)+(BW43*4)+(BX43*3)+(BY43*2)+(BZ43*1))/(BV43+BW43+BX43+BY43+BZ43)</f>
        <v>4.466666666666667</v>
      </c>
      <c r="CD43" s="117" t="s">
        <v>100</v>
      </c>
      <c r="CE43" s="120">
        <f>CC43*100/5</f>
        <v>89.33333333333334</v>
      </c>
      <c r="CF43" s="134"/>
      <c r="CG43" s="165" t="s">
        <v>4</v>
      </c>
      <c r="CH43" s="163">
        <f aca="true" t="shared" si="43" ref="CH43:CM43">SUM(CH39:CH42)</f>
        <v>545</v>
      </c>
      <c r="CI43" s="164">
        <f t="shared" si="43"/>
        <v>249</v>
      </c>
      <c r="CJ43" s="164">
        <f t="shared" si="43"/>
        <v>14</v>
      </c>
      <c r="CK43" s="164">
        <f t="shared" si="43"/>
        <v>0</v>
      </c>
      <c r="CL43" s="164">
        <f t="shared" si="43"/>
        <v>0</v>
      </c>
      <c r="CM43" s="164">
        <f t="shared" si="43"/>
        <v>0</v>
      </c>
      <c r="CN43" s="164">
        <f>SUM(CN39:CN42)</f>
        <v>808</v>
      </c>
      <c r="CO43" s="162">
        <f>((CH43*5)+(CI43*4)+(CJ43*3)+(CK43*2)+(CL43*1))/(CH43+CI43+CJ43+CK43+CL43)</f>
        <v>4.657178217821782</v>
      </c>
      <c r="CP43" s="277" t="s">
        <v>118</v>
      </c>
      <c r="CQ43" s="120">
        <f>CO43*100/5</f>
        <v>93.14356435643563</v>
      </c>
    </row>
    <row r="44" ht="21.75"/>
    <row r="45" spans="1:85" ht="22.5" thickBot="1">
      <c r="A45" s="100" t="s">
        <v>40</v>
      </c>
      <c r="M45" s="100" t="s">
        <v>40</v>
      </c>
      <c r="Y45" s="100" t="s">
        <v>40</v>
      </c>
      <c r="AK45" s="100" t="s">
        <v>40</v>
      </c>
      <c r="AW45" s="100" t="s">
        <v>40</v>
      </c>
      <c r="BI45" s="100" t="s">
        <v>40</v>
      </c>
      <c r="BU45" s="100" t="s">
        <v>40</v>
      </c>
      <c r="CG45" s="100" t="s">
        <v>40</v>
      </c>
    </row>
    <row r="46" spans="1:95" ht="25.5" customHeight="1" thickBot="1">
      <c r="A46" s="419" t="s">
        <v>6</v>
      </c>
      <c r="B46" s="421" t="s">
        <v>1</v>
      </c>
      <c r="C46" s="422"/>
      <c r="D46" s="422"/>
      <c r="E46" s="422"/>
      <c r="F46" s="423"/>
      <c r="G46" s="424" t="s">
        <v>3</v>
      </c>
      <c r="H46" s="426" t="s">
        <v>2</v>
      </c>
      <c r="I46" s="428" t="s">
        <v>5</v>
      </c>
      <c r="J46" s="429"/>
      <c r="K46" s="430"/>
      <c r="M46" s="419" t="s">
        <v>6</v>
      </c>
      <c r="N46" s="421" t="s">
        <v>1</v>
      </c>
      <c r="O46" s="422"/>
      <c r="P46" s="422"/>
      <c r="Q46" s="422"/>
      <c r="R46" s="423"/>
      <c r="S46" s="424" t="s">
        <v>3</v>
      </c>
      <c r="T46" s="426" t="s">
        <v>2</v>
      </c>
      <c r="U46" s="428" t="s">
        <v>5</v>
      </c>
      <c r="V46" s="429"/>
      <c r="W46" s="430"/>
      <c r="Y46" s="419" t="s">
        <v>6</v>
      </c>
      <c r="Z46" s="421" t="s">
        <v>1</v>
      </c>
      <c r="AA46" s="422"/>
      <c r="AB46" s="422"/>
      <c r="AC46" s="422"/>
      <c r="AD46" s="423"/>
      <c r="AE46" s="424" t="s">
        <v>3</v>
      </c>
      <c r="AF46" s="426" t="s">
        <v>2</v>
      </c>
      <c r="AG46" s="428" t="s">
        <v>5</v>
      </c>
      <c r="AH46" s="429"/>
      <c r="AI46" s="430"/>
      <c r="AK46" s="419" t="s">
        <v>6</v>
      </c>
      <c r="AL46" s="421" t="s">
        <v>1</v>
      </c>
      <c r="AM46" s="422"/>
      <c r="AN46" s="422"/>
      <c r="AO46" s="422"/>
      <c r="AP46" s="423"/>
      <c r="AQ46" s="424" t="s">
        <v>3</v>
      </c>
      <c r="AR46" s="426" t="s">
        <v>2</v>
      </c>
      <c r="AS46" s="428" t="s">
        <v>5</v>
      </c>
      <c r="AT46" s="429"/>
      <c r="AU46" s="430"/>
      <c r="AW46" s="419" t="s">
        <v>6</v>
      </c>
      <c r="AX46" s="421" t="s">
        <v>1</v>
      </c>
      <c r="AY46" s="422"/>
      <c r="AZ46" s="422"/>
      <c r="BA46" s="422"/>
      <c r="BB46" s="423"/>
      <c r="BC46" s="424" t="s">
        <v>3</v>
      </c>
      <c r="BD46" s="426" t="s">
        <v>2</v>
      </c>
      <c r="BE46" s="428" t="s">
        <v>5</v>
      </c>
      <c r="BF46" s="429"/>
      <c r="BG46" s="430"/>
      <c r="BI46" s="419" t="s">
        <v>6</v>
      </c>
      <c r="BJ46" s="421" t="s">
        <v>1</v>
      </c>
      <c r="BK46" s="422"/>
      <c r="BL46" s="422"/>
      <c r="BM46" s="422"/>
      <c r="BN46" s="423"/>
      <c r="BO46" s="424" t="s">
        <v>3</v>
      </c>
      <c r="BP46" s="426" t="s">
        <v>2</v>
      </c>
      <c r="BQ46" s="428" t="s">
        <v>5</v>
      </c>
      <c r="BR46" s="429"/>
      <c r="BS46" s="430"/>
      <c r="BU46" s="419" t="s">
        <v>6</v>
      </c>
      <c r="BV46" s="421" t="s">
        <v>1</v>
      </c>
      <c r="BW46" s="422"/>
      <c r="BX46" s="422"/>
      <c r="BY46" s="422"/>
      <c r="BZ46" s="423"/>
      <c r="CA46" s="424" t="s">
        <v>3</v>
      </c>
      <c r="CB46" s="426" t="s">
        <v>2</v>
      </c>
      <c r="CC46" s="428" t="s">
        <v>5</v>
      </c>
      <c r="CD46" s="429"/>
      <c r="CE46" s="430"/>
      <c r="CF46" s="102"/>
      <c r="CG46" s="419" t="s">
        <v>6</v>
      </c>
      <c r="CH46" s="436" t="s">
        <v>1</v>
      </c>
      <c r="CI46" s="437"/>
      <c r="CJ46" s="437"/>
      <c r="CK46" s="437"/>
      <c r="CL46" s="437"/>
      <c r="CM46" s="438" t="s">
        <v>3</v>
      </c>
      <c r="CN46" s="426" t="s">
        <v>2</v>
      </c>
      <c r="CO46" s="434" t="s">
        <v>5</v>
      </c>
      <c r="CP46" s="434"/>
      <c r="CQ46" s="435"/>
    </row>
    <row r="47" spans="1:95" ht="25.5" customHeight="1" thickBot="1">
      <c r="A47" s="420"/>
      <c r="B47" s="103">
        <v>5</v>
      </c>
      <c r="C47" s="104">
        <v>4</v>
      </c>
      <c r="D47" s="104">
        <v>3</v>
      </c>
      <c r="E47" s="104">
        <v>2</v>
      </c>
      <c r="F47" s="104">
        <v>1</v>
      </c>
      <c r="G47" s="425"/>
      <c r="H47" s="427"/>
      <c r="I47" s="105" t="s">
        <v>52</v>
      </c>
      <c r="J47" s="194" t="s">
        <v>54</v>
      </c>
      <c r="K47" s="107" t="s">
        <v>53</v>
      </c>
      <c r="M47" s="420"/>
      <c r="N47" s="103">
        <v>5</v>
      </c>
      <c r="O47" s="104">
        <v>4</v>
      </c>
      <c r="P47" s="104">
        <v>3</v>
      </c>
      <c r="Q47" s="104">
        <v>2</v>
      </c>
      <c r="R47" s="104">
        <v>1</v>
      </c>
      <c r="S47" s="425"/>
      <c r="T47" s="427"/>
      <c r="U47" s="105" t="s">
        <v>52</v>
      </c>
      <c r="V47" s="194" t="s">
        <v>54</v>
      </c>
      <c r="W47" s="107" t="s">
        <v>53</v>
      </c>
      <c r="Y47" s="420"/>
      <c r="Z47" s="103">
        <v>5</v>
      </c>
      <c r="AA47" s="104">
        <v>4</v>
      </c>
      <c r="AB47" s="104">
        <v>3</v>
      </c>
      <c r="AC47" s="104">
        <v>2</v>
      </c>
      <c r="AD47" s="104">
        <v>1</v>
      </c>
      <c r="AE47" s="425"/>
      <c r="AF47" s="427"/>
      <c r="AG47" s="105" t="s">
        <v>52</v>
      </c>
      <c r="AH47" s="194" t="s">
        <v>54</v>
      </c>
      <c r="AI47" s="107" t="s">
        <v>53</v>
      </c>
      <c r="AK47" s="420"/>
      <c r="AL47" s="103">
        <v>5</v>
      </c>
      <c r="AM47" s="104">
        <v>4</v>
      </c>
      <c r="AN47" s="104">
        <v>3</v>
      </c>
      <c r="AO47" s="104">
        <v>2</v>
      </c>
      <c r="AP47" s="104">
        <v>1</v>
      </c>
      <c r="AQ47" s="425"/>
      <c r="AR47" s="427"/>
      <c r="AS47" s="105" t="s">
        <v>52</v>
      </c>
      <c r="AT47" s="194" t="s">
        <v>54</v>
      </c>
      <c r="AU47" s="107" t="s">
        <v>53</v>
      </c>
      <c r="AW47" s="420"/>
      <c r="AX47" s="103">
        <v>5</v>
      </c>
      <c r="AY47" s="104">
        <v>4</v>
      </c>
      <c r="AZ47" s="104">
        <v>3</v>
      </c>
      <c r="BA47" s="104">
        <v>2</v>
      </c>
      <c r="BB47" s="104">
        <v>1</v>
      </c>
      <c r="BC47" s="425"/>
      <c r="BD47" s="427"/>
      <c r="BE47" s="105" t="s">
        <v>52</v>
      </c>
      <c r="BF47" s="194" t="s">
        <v>54</v>
      </c>
      <c r="BG47" s="107" t="s">
        <v>53</v>
      </c>
      <c r="BI47" s="420"/>
      <c r="BJ47" s="103">
        <v>5</v>
      </c>
      <c r="BK47" s="104">
        <v>4</v>
      </c>
      <c r="BL47" s="104">
        <v>3</v>
      </c>
      <c r="BM47" s="104">
        <v>2</v>
      </c>
      <c r="BN47" s="104">
        <v>1</v>
      </c>
      <c r="BO47" s="425"/>
      <c r="BP47" s="427"/>
      <c r="BQ47" s="105" t="s">
        <v>52</v>
      </c>
      <c r="BR47" s="194" t="s">
        <v>54</v>
      </c>
      <c r="BS47" s="107" t="s">
        <v>53</v>
      </c>
      <c r="BU47" s="420"/>
      <c r="BV47" s="103">
        <v>5</v>
      </c>
      <c r="BW47" s="104">
        <v>4</v>
      </c>
      <c r="BX47" s="104">
        <v>3</v>
      </c>
      <c r="BY47" s="104">
        <v>2</v>
      </c>
      <c r="BZ47" s="104">
        <v>1</v>
      </c>
      <c r="CA47" s="425"/>
      <c r="CB47" s="427"/>
      <c r="CC47" s="105" t="s">
        <v>52</v>
      </c>
      <c r="CD47" s="194" t="s">
        <v>54</v>
      </c>
      <c r="CE47" s="107" t="s">
        <v>53</v>
      </c>
      <c r="CF47" s="108"/>
      <c r="CG47" s="420"/>
      <c r="CH47" s="103">
        <v>5</v>
      </c>
      <c r="CI47" s="104">
        <v>4</v>
      </c>
      <c r="CJ47" s="104">
        <v>3</v>
      </c>
      <c r="CK47" s="104">
        <v>2</v>
      </c>
      <c r="CL47" s="104">
        <v>1</v>
      </c>
      <c r="CM47" s="439"/>
      <c r="CN47" s="427"/>
      <c r="CO47" s="298" t="s">
        <v>130</v>
      </c>
      <c r="CP47" s="300" t="s">
        <v>54</v>
      </c>
      <c r="CQ47" s="299" t="s">
        <v>131</v>
      </c>
    </row>
    <row r="48" spans="1:95" ht="27.75" customHeight="1">
      <c r="A48" s="183" t="s">
        <v>129</v>
      </c>
      <c r="B48" s="109">
        <f aca="true" t="shared" si="44" ref="B48:G48">B20</f>
        <v>103</v>
      </c>
      <c r="C48" s="110">
        <f t="shared" si="44"/>
        <v>132</v>
      </c>
      <c r="D48" s="110">
        <f t="shared" si="44"/>
        <v>14</v>
      </c>
      <c r="E48" s="110">
        <f t="shared" si="44"/>
        <v>1</v>
      </c>
      <c r="F48" s="110">
        <f t="shared" si="44"/>
        <v>0</v>
      </c>
      <c r="G48" s="110">
        <f t="shared" si="44"/>
        <v>0</v>
      </c>
      <c r="H48" s="147">
        <f>SUM(B48:G48)</f>
        <v>250</v>
      </c>
      <c r="I48" s="186">
        <f>((B48*5)+(C48*4)+(D48*3)+(E48*2)+(F48*1))/(B48+C48+D48+E48+F48)</f>
        <v>4.348</v>
      </c>
      <c r="J48" s="187" t="s">
        <v>100</v>
      </c>
      <c r="K48" s="149">
        <f>I48*100/5</f>
        <v>86.96000000000001</v>
      </c>
      <c r="M48" s="183" t="s">
        <v>129</v>
      </c>
      <c r="N48" s="109">
        <f aca="true" t="shared" si="45" ref="N48:S48">N20</f>
        <v>8</v>
      </c>
      <c r="O48" s="110">
        <f t="shared" si="45"/>
        <v>12</v>
      </c>
      <c r="P48" s="110">
        <f t="shared" si="45"/>
        <v>0</v>
      </c>
      <c r="Q48" s="110">
        <f t="shared" si="45"/>
        <v>0</v>
      </c>
      <c r="R48" s="110">
        <f t="shared" si="45"/>
        <v>0</v>
      </c>
      <c r="S48" s="110">
        <f t="shared" si="45"/>
        <v>0</v>
      </c>
      <c r="T48" s="147">
        <f>SUM(N48:S48)</f>
        <v>20</v>
      </c>
      <c r="U48" s="186">
        <f>((N48*5)+(O48*4)+(P48*3)+(Q48*2)+(R48*1))/(N48+O48+P48+Q48+R48)</f>
        <v>4.4</v>
      </c>
      <c r="V48" s="187" t="s">
        <v>100</v>
      </c>
      <c r="W48" s="149">
        <f>U48*100/5</f>
        <v>88.00000000000001</v>
      </c>
      <c r="Y48" s="183" t="s">
        <v>129</v>
      </c>
      <c r="Z48" s="109">
        <f aca="true" t="shared" si="46" ref="Z48:AE48">Z20</f>
        <v>14</v>
      </c>
      <c r="AA48" s="110">
        <f t="shared" si="46"/>
        <v>11</v>
      </c>
      <c r="AB48" s="110">
        <f t="shared" si="46"/>
        <v>0</v>
      </c>
      <c r="AC48" s="110">
        <f t="shared" si="46"/>
        <v>0</v>
      </c>
      <c r="AD48" s="110">
        <f t="shared" si="46"/>
        <v>0</v>
      </c>
      <c r="AE48" s="110">
        <f t="shared" si="46"/>
        <v>0</v>
      </c>
      <c r="AF48" s="147">
        <f>SUM(Z48:AE48)</f>
        <v>25</v>
      </c>
      <c r="AG48" s="186">
        <f>((Z48*5)+(AA48*4)+(AB48*3)+(AC48*2)+(AD48*1))/(Z48+AA48+AB48+AC48+AD48)</f>
        <v>4.56</v>
      </c>
      <c r="AH48" s="187" t="s">
        <v>100</v>
      </c>
      <c r="AI48" s="149">
        <f>AG48*100/5</f>
        <v>91.19999999999999</v>
      </c>
      <c r="AK48" s="183" t="s">
        <v>129</v>
      </c>
      <c r="AL48" s="109">
        <f aca="true" t="shared" si="47" ref="AL48:AQ48">AL20</f>
        <v>66</v>
      </c>
      <c r="AM48" s="110">
        <f t="shared" si="47"/>
        <v>77</v>
      </c>
      <c r="AN48" s="110">
        <f t="shared" si="47"/>
        <v>2</v>
      </c>
      <c r="AO48" s="110">
        <f t="shared" si="47"/>
        <v>0</v>
      </c>
      <c r="AP48" s="110">
        <f t="shared" si="47"/>
        <v>0</v>
      </c>
      <c r="AQ48" s="110">
        <f t="shared" si="47"/>
        <v>0</v>
      </c>
      <c r="AR48" s="147">
        <f>SUM(AL48:AQ48)</f>
        <v>145</v>
      </c>
      <c r="AS48" s="186">
        <f>((AL48*5)+(AM48*4)+(AN48*3)+(AO48*2)+(AP48*1))/(AL48+AM48+AN48+AO48+AP48)</f>
        <v>4.441379310344828</v>
      </c>
      <c r="AT48" s="187" t="s">
        <v>100</v>
      </c>
      <c r="AU48" s="149">
        <f>AS48*100/5</f>
        <v>88.82758620689654</v>
      </c>
      <c r="AW48" s="183" t="s">
        <v>129</v>
      </c>
      <c r="AX48" s="109">
        <f aca="true" t="shared" si="48" ref="AX48:BC48">AX20</f>
        <v>66</v>
      </c>
      <c r="AY48" s="110">
        <f t="shared" si="48"/>
        <v>28</v>
      </c>
      <c r="AZ48" s="110">
        <f t="shared" si="48"/>
        <v>1</v>
      </c>
      <c r="BA48" s="110">
        <f t="shared" si="48"/>
        <v>0</v>
      </c>
      <c r="BB48" s="110">
        <f t="shared" si="48"/>
        <v>0</v>
      </c>
      <c r="BC48" s="110">
        <f t="shared" si="48"/>
        <v>0</v>
      </c>
      <c r="BD48" s="147">
        <f>SUM(AX48:BC48)</f>
        <v>95</v>
      </c>
      <c r="BE48" s="186">
        <f>((AX48*5)+(AY48*4)+(AZ48*3)+(BA48*2)+(BB48*1))/(AX48+AY48+AZ48+BA48+BB48)</f>
        <v>4.684210526315789</v>
      </c>
      <c r="BF48" s="187" t="s">
        <v>100</v>
      </c>
      <c r="BG48" s="149">
        <f>BE48*100/5</f>
        <v>93.6842105263158</v>
      </c>
      <c r="BI48" s="183" t="s">
        <v>129</v>
      </c>
      <c r="BJ48" s="109">
        <f aca="true" t="shared" si="49" ref="BJ48:BO48">BJ20</f>
        <v>160</v>
      </c>
      <c r="BK48" s="110">
        <f t="shared" si="49"/>
        <v>165</v>
      </c>
      <c r="BL48" s="110">
        <f t="shared" si="49"/>
        <v>0</v>
      </c>
      <c r="BM48" s="110">
        <f t="shared" si="49"/>
        <v>0</v>
      </c>
      <c r="BN48" s="110">
        <f t="shared" si="49"/>
        <v>0</v>
      </c>
      <c r="BO48" s="110">
        <f t="shared" si="49"/>
        <v>0</v>
      </c>
      <c r="BP48" s="147">
        <f>SUM(BJ48:BO48)</f>
        <v>325</v>
      </c>
      <c r="BQ48" s="186">
        <f>((BJ48*5)+(BK48*4)+(BL48*3)+(BM48*2)+(BN48*1))/(BJ48+BK48+BL48+BM48+BN48)</f>
        <v>4.492307692307692</v>
      </c>
      <c r="BR48" s="187" t="s">
        <v>100</v>
      </c>
      <c r="BS48" s="149">
        <f>BQ48*100/5</f>
        <v>89.84615384615384</v>
      </c>
      <c r="BU48" s="183" t="s">
        <v>129</v>
      </c>
      <c r="BV48" s="109">
        <f aca="true" t="shared" si="50" ref="BV48:CA48">BV20</f>
        <v>47</v>
      </c>
      <c r="BW48" s="110">
        <f t="shared" si="50"/>
        <v>91</v>
      </c>
      <c r="BX48" s="110">
        <f t="shared" si="50"/>
        <v>11</v>
      </c>
      <c r="BY48" s="110">
        <f t="shared" si="50"/>
        <v>1</v>
      </c>
      <c r="BZ48" s="110">
        <f t="shared" si="50"/>
        <v>0</v>
      </c>
      <c r="CA48" s="110">
        <f t="shared" si="50"/>
        <v>0</v>
      </c>
      <c r="CB48" s="147">
        <f>SUM(BV48:CA48)</f>
        <v>150</v>
      </c>
      <c r="CC48" s="186">
        <f>((BV48*5)+(BW48*4)+(BX48*3)+(BY48*2)+(BZ48*1))/(BV48+BW48+BX48+BY48+BZ48)</f>
        <v>4.226666666666667</v>
      </c>
      <c r="CD48" s="187" t="s">
        <v>100</v>
      </c>
      <c r="CE48" s="149">
        <f>CC48*100/5</f>
        <v>84.53333333333333</v>
      </c>
      <c r="CF48" s="146"/>
      <c r="CG48" s="301" t="s">
        <v>211</v>
      </c>
      <c r="CH48" s="280">
        <f aca="true" t="shared" si="51" ref="CH48:CM51">B48+N48+Z48+AL48+AX48+BJ48+BV48</f>
        <v>464</v>
      </c>
      <c r="CI48" s="281">
        <f t="shared" si="51"/>
        <v>516</v>
      </c>
      <c r="CJ48" s="281">
        <f t="shared" si="51"/>
        <v>28</v>
      </c>
      <c r="CK48" s="281">
        <f t="shared" si="51"/>
        <v>2</v>
      </c>
      <c r="CL48" s="281">
        <f t="shared" si="51"/>
        <v>0</v>
      </c>
      <c r="CM48" s="281">
        <f t="shared" si="51"/>
        <v>0</v>
      </c>
      <c r="CN48" s="302">
        <f>SUM(CH48:CM48)</f>
        <v>1010</v>
      </c>
      <c r="CO48" s="303">
        <f>((CH48*5)+(CI48*4)+(CJ48*3)+(CK48*2)+(CL48*1))/(CH48+CI48+CJ48+CK48+CL48)</f>
        <v>4.427722772277228</v>
      </c>
      <c r="CP48" s="348" t="s">
        <v>118</v>
      </c>
      <c r="CQ48" s="304">
        <f>CO48*100/5</f>
        <v>88.55445544554456</v>
      </c>
    </row>
    <row r="49" spans="1:95" ht="27.75" customHeight="1">
      <c r="A49" s="184" t="s">
        <v>190</v>
      </c>
      <c r="B49" s="127">
        <f aca="true" t="shared" si="52" ref="B49:G49">B28</f>
        <v>194</v>
      </c>
      <c r="C49" s="128">
        <f t="shared" si="52"/>
        <v>95</v>
      </c>
      <c r="D49" s="128">
        <f t="shared" si="52"/>
        <v>11</v>
      </c>
      <c r="E49" s="128">
        <f t="shared" si="52"/>
        <v>0</v>
      </c>
      <c r="F49" s="128">
        <f t="shared" si="52"/>
        <v>0</v>
      </c>
      <c r="G49" s="128">
        <f t="shared" si="52"/>
        <v>0</v>
      </c>
      <c r="H49" s="148">
        <f>SUM(B49:G49)</f>
        <v>300</v>
      </c>
      <c r="I49" s="186">
        <f>((B49*5)+(C49*4)+(D49*3)+(E49*2)+(F49*1))/(B49+C49+D49+E49+F49)</f>
        <v>4.61</v>
      </c>
      <c r="J49" s="187" t="s">
        <v>100</v>
      </c>
      <c r="K49" s="149">
        <f>I49*100/5</f>
        <v>92.20000000000002</v>
      </c>
      <c r="M49" s="184" t="s">
        <v>192</v>
      </c>
      <c r="N49" s="127">
        <f aca="true" t="shared" si="53" ref="N49:S49">N28</f>
        <v>17</v>
      </c>
      <c r="O49" s="128">
        <f t="shared" si="53"/>
        <v>7</v>
      </c>
      <c r="P49" s="128">
        <f t="shared" si="53"/>
        <v>0</v>
      </c>
      <c r="Q49" s="128">
        <f t="shared" si="53"/>
        <v>0</v>
      </c>
      <c r="R49" s="128">
        <f t="shared" si="53"/>
        <v>0</v>
      </c>
      <c r="S49" s="128">
        <f t="shared" si="53"/>
        <v>0</v>
      </c>
      <c r="T49" s="148">
        <f>SUM(N49:S49)</f>
        <v>24</v>
      </c>
      <c r="U49" s="186">
        <f>((N49*5)+(O49*4)+(P49*3)+(Q49*2)+(R49*1))/(N49+O49+P49+Q49+R49)</f>
        <v>4.708333333333333</v>
      </c>
      <c r="V49" s="187" t="s">
        <v>100</v>
      </c>
      <c r="W49" s="149">
        <f>U49*100/5</f>
        <v>94.16666666666666</v>
      </c>
      <c r="Y49" s="184" t="s">
        <v>192</v>
      </c>
      <c r="Z49" s="127">
        <f aca="true" t="shared" si="54" ref="Z49:AE49">Z28</f>
        <v>21</v>
      </c>
      <c r="AA49" s="128">
        <f t="shared" si="54"/>
        <v>9</v>
      </c>
      <c r="AB49" s="128">
        <f t="shared" si="54"/>
        <v>0</v>
      </c>
      <c r="AC49" s="128">
        <f t="shared" si="54"/>
        <v>0</v>
      </c>
      <c r="AD49" s="128">
        <f t="shared" si="54"/>
        <v>0</v>
      </c>
      <c r="AE49" s="128">
        <f t="shared" si="54"/>
        <v>0</v>
      </c>
      <c r="AF49" s="148">
        <f>SUM(Z49:AE49)</f>
        <v>30</v>
      </c>
      <c r="AG49" s="186">
        <f>((Z49*5)+(AA49*4)+(AB49*3)+(AC49*2)+(AD49*1))/(Z49+AA49+AB49+AC49+AD49)</f>
        <v>4.7</v>
      </c>
      <c r="AH49" s="187" t="s">
        <v>100</v>
      </c>
      <c r="AI49" s="149">
        <f>AG49*100/5</f>
        <v>94</v>
      </c>
      <c r="AK49" s="184" t="s">
        <v>190</v>
      </c>
      <c r="AL49" s="127">
        <f aca="true" t="shared" si="55" ref="AL49:AQ49">AL28</f>
        <v>119</v>
      </c>
      <c r="AM49" s="128">
        <f t="shared" si="55"/>
        <v>55</v>
      </c>
      <c r="AN49" s="128">
        <f t="shared" si="55"/>
        <v>0</v>
      </c>
      <c r="AO49" s="128">
        <f t="shared" si="55"/>
        <v>0</v>
      </c>
      <c r="AP49" s="128">
        <f t="shared" si="55"/>
        <v>0</v>
      </c>
      <c r="AQ49" s="128">
        <f t="shared" si="55"/>
        <v>0</v>
      </c>
      <c r="AR49" s="148">
        <f>SUM(AL49:AQ49)</f>
        <v>174</v>
      </c>
      <c r="AS49" s="186">
        <f>((AL49*5)+(AM49*4)+(AN49*3)+(AO49*2)+(AP49*1))/(AL49+AM49+AN49+AO49+AP49)</f>
        <v>4.683908045977011</v>
      </c>
      <c r="AT49" s="187" t="s">
        <v>100</v>
      </c>
      <c r="AU49" s="149">
        <f>AS49*100/5</f>
        <v>93.67816091954022</v>
      </c>
      <c r="AW49" s="184" t="s">
        <v>192</v>
      </c>
      <c r="AX49" s="127">
        <f aca="true" t="shared" si="56" ref="AX49:BC49">AX28</f>
        <v>85</v>
      </c>
      <c r="AY49" s="128">
        <f t="shared" si="56"/>
        <v>29</v>
      </c>
      <c r="AZ49" s="128">
        <f t="shared" si="56"/>
        <v>0</v>
      </c>
      <c r="BA49" s="128">
        <f t="shared" si="56"/>
        <v>0</v>
      </c>
      <c r="BB49" s="128">
        <f t="shared" si="56"/>
        <v>0</v>
      </c>
      <c r="BC49" s="128">
        <f t="shared" si="56"/>
        <v>0</v>
      </c>
      <c r="BD49" s="148">
        <f>SUM(AX49:BC49)</f>
        <v>114</v>
      </c>
      <c r="BE49" s="186">
        <f>((AX49*5)+(AY49*4)+(AZ49*3)+(BA49*2)+(BB49*1))/(AX49+AY49+AZ49+BA49+BB49)</f>
        <v>4.745614035087719</v>
      </c>
      <c r="BF49" s="187" t="s">
        <v>100</v>
      </c>
      <c r="BG49" s="149">
        <f>BE49*100/5</f>
        <v>94.91228070175438</v>
      </c>
      <c r="BI49" s="184" t="s">
        <v>190</v>
      </c>
      <c r="BJ49" s="127">
        <f aca="true" t="shared" si="57" ref="BJ49:BO49">BJ28</f>
        <v>261</v>
      </c>
      <c r="BK49" s="128">
        <f t="shared" si="57"/>
        <v>129</v>
      </c>
      <c r="BL49" s="128">
        <f t="shared" si="57"/>
        <v>0</v>
      </c>
      <c r="BM49" s="128">
        <f t="shared" si="57"/>
        <v>0</v>
      </c>
      <c r="BN49" s="128">
        <f t="shared" si="57"/>
        <v>0</v>
      </c>
      <c r="BO49" s="128">
        <f t="shared" si="57"/>
        <v>0</v>
      </c>
      <c r="BP49" s="148">
        <f>SUM(BJ49:BO49)</f>
        <v>390</v>
      </c>
      <c r="BQ49" s="186">
        <f>((BJ49*5)+(BK49*4)+(BL49*3)+(BM49*2)+(BN49*1))/(BJ49+BK49+BL49+BM49+BN49)</f>
        <v>4.6692307692307695</v>
      </c>
      <c r="BR49" s="187" t="s">
        <v>100</v>
      </c>
      <c r="BS49" s="149">
        <f>BQ49*100/5</f>
        <v>93.38461538461539</v>
      </c>
      <c r="BU49" s="184" t="s">
        <v>192</v>
      </c>
      <c r="BV49" s="127">
        <f aca="true" t="shared" si="58" ref="BV49:CA49">BV28</f>
        <v>107</v>
      </c>
      <c r="BW49" s="128">
        <f t="shared" si="58"/>
        <v>63</v>
      </c>
      <c r="BX49" s="128">
        <f t="shared" si="58"/>
        <v>9</v>
      </c>
      <c r="BY49" s="128">
        <f t="shared" si="58"/>
        <v>1</v>
      </c>
      <c r="BZ49" s="128">
        <f t="shared" si="58"/>
        <v>0</v>
      </c>
      <c r="CA49" s="128">
        <f t="shared" si="58"/>
        <v>0</v>
      </c>
      <c r="CB49" s="148">
        <f>SUM(BV49:CA49)</f>
        <v>180</v>
      </c>
      <c r="CC49" s="186">
        <f>((BV49*5)+(BW49*4)+(BX49*3)+(BY49*2)+(BZ49*1))/(BV49+BW49+BX49+BY49+BZ49)</f>
        <v>4.533333333333333</v>
      </c>
      <c r="CD49" s="187" t="s">
        <v>100</v>
      </c>
      <c r="CE49" s="149">
        <f>CC49*100/5</f>
        <v>90.66666666666666</v>
      </c>
      <c r="CF49" s="146"/>
      <c r="CG49" s="305" t="s">
        <v>210</v>
      </c>
      <c r="CH49" s="284">
        <f t="shared" si="51"/>
        <v>804</v>
      </c>
      <c r="CI49" s="285">
        <f t="shared" si="51"/>
        <v>387</v>
      </c>
      <c r="CJ49" s="285">
        <f t="shared" si="51"/>
        <v>20</v>
      </c>
      <c r="CK49" s="285">
        <f t="shared" si="51"/>
        <v>1</v>
      </c>
      <c r="CL49" s="285">
        <f t="shared" si="51"/>
        <v>0</v>
      </c>
      <c r="CM49" s="285">
        <f t="shared" si="51"/>
        <v>0</v>
      </c>
      <c r="CN49" s="306">
        <f>SUM(CH49:CM49)</f>
        <v>1212</v>
      </c>
      <c r="CO49" s="307">
        <f>((CH49*5)+(CI49*4)+(CJ49*3)+(CK49*2)+(CL49*1))/(CH49+CI49+CJ49+CK49+CL49)</f>
        <v>4.645214521452146</v>
      </c>
      <c r="CP49" s="349" t="s">
        <v>118</v>
      </c>
      <c r="CQ49" s="287">
        <f>CO49*100/5</f>
        <v>92.9042904290429</v>
      </c>
    </row>
    <row r="50" spans="1:95" ht="27.75" customHeight="1">
      <c r="A50" s="184" t="s">
        <v>127</v>
      </c>
      <c r="B50" s="127">
        <f aca="true" t="shared" si="59" ref="B50:G50">B37</f>
        <v>40</v>
      </c>
      <c r="C50" s="128">
        <f t="shared" si="59"/>
        <v>51</v>
      </c>
      <c r="D50" s="128">
        <f t="shared" si="59"/>
        <v>9</v>
      </c>
      <c r="E50" s="128">
        <f t="shared" si="59"/>
        <v>0</v>
      </c>
      <c r="F50" s="128">
        <f t="shared" si="59"/>
        <v>0</v>
      </c>
      <c r="G50" s="128">
        <f t="shared" si="59"/>
        <v>0</v>
      </c>
      <c r="H50" s="148">
        <f>SUM(B50:G50)</f>
        <v>100</v>
      </c>
      <c r="I50" s="186">
        <f>((B50*5)+(C50*4)+(D50*3)+(E50*2)+(F50*1))/(B50+C50+D50+E50+F50)</f>
        <v>4.31</v>
      </c>
      <c r="J50" s="187" t="s">
        <v>100</v>
      </c>
      <c r="K50" s="149">
        <f>I50*100/5</f>
        <v>86.19999999999999</v>
      </c>
      <c r="M50" s="184" t="s">
        <v>127</v>
      </c>
      <c r="N50" s="127">
        <f aca="true" t="shared" si="60" ref="N50:S50">N37</f>
        <v>5</v>
      </c>
      <c r="O50" s="128">
        <f t="shared" si="60"/>
        <v>3</v>
      </c>
      <c r="P50" s="128">
        <f t="shared" si="60"/>
        <v>0</v>
      </c>
      <c r="Q50" s="128">
        <f t="shared" si="60"/>
        <v>0</v>
      </c>
      <c r="R50" s="128">
        <f t="shared" si="60"/>
        <v>0</v>
      </c>
      <c r="S50" s="128">
        <f t="shared" si="60"/>
        <v>0</v>
      </c>
      <c r="T50" s="148">
        <f>SUM(N50:S50)</f>
        <v>8</v>
      </c>
      <c r="U50" s="186">
        <f>((N50*5)+(O50*4)+(P50*3)+(Q50*2)+(R50*1))/(N50+O50+P50+Q50+R50)</f>
        <v>4.625</v>
      </c>
      <c r="V50" s="187" t="s">
        <v>100</v>
      </c>
      <c r="W50" s="149">
        <f>U50*100/5</f>
        <v>92.5</v>
      </c>
      <c r="Y50" s="184" t="s">
        <v>127</v>
      </c>
      <c r="Z50" s="127">
        <f aca="true" t="shared" si="61" ref="Z50:AE50">Z37</f>
        <v>10</v>
      </c>
      <c r="AA50" s="128">
        <f t="shared" si="61"/>
        <v>0</v>
      </c>
      <c r="AB50" s="128">
        <f t="shared" si="61"/>
        <v>0</v>
      </c>
      <c r="AC50" s="128">
        <f t="shared" si="61"/>
        <v>0</v>
      </c>
      <c r="AD50" s="128">
        <f t="shared" si="61"/>
        <v>0</v>
      </c>
      <c r="AE50" s="128">
        <f t="shared" si="61"/>
        <v>0</v>
      </c>
      <c r="AF50" s="148">
        <f>SUM(Z50:AE50)</f>
        <v>10</v>
      </c>
      <c r="AG50" s="186">
        <f>((Z50*5)+(AA50*4)+(AB50*3)+(AC50*2)+(AD50*1))/(Z50+AA50+AB50+AC50+AD50)</f>
        <v>5</v>
      </c>
      <c r="AH50" s="187" t="s">
        <v>100</v>
      </c>
      <c r="AI50" s="149">
        <f>AG50*100/5</f>
        <v>100</v>
      </c>
      <c r="AK50" s="184" t="s">
        <v>127</v>
      </c>
      <c r="AL50" s="127">
        <f aca="true" t="shared" si="62" ref="AL50:AQ50">AL37</f>
        <v>23</v>
      </c>
      <c r="AM50" s="128">
        <f t="shared" si="62"/>
        <v>31</v>
      </c>
      <c r="AN50" s="128">
        <f t="shared" si="62"/>
        <v>4</v>
      </c>
      <c r="AO50" s="128">
        <f t="shared" si="62"/>
        <v>0</v>
      </c>
      <c r="AP50" s="128">
        <f t="shared" si="62"/>
        <v>0</v>
      </c>
      <c r="AQ50" s="128">
        <f t="shared" si="62"/>
        <v>0</v>
      </c>
      <c r="AR50" s="148">
        <f>SUM(AL50:AQ50)</f>
        <v>58</v>
      </c>
      <c r="AS50" s="186">
        <f>((AL50*5)+(AM50*4)+(AN50*3)+(AO50*2)+(AP50*1))/(AL50+AM50+AN50+AO50+AP50)</f>
        <v>4.327586206896552</v>
      </c>
      <c r="AT50" s="187" t="s">
        <v>100</v>
      </c>
      <c r="AU50" s="149">
        <f>AS50*100/5</f>
        <v>86.55172413793103</v>
      </c>
      <c r="AW50" s="184" t="s">
        <v>127</v>
      </c>
      <c r="AX50" s="127">
        <f aca="true" t="shared" si="63" ref="AX50:BC50">AX37</f>
        <v>26</v>
      </c>
      <c r="AY50" s="128">
        <f t="shared" si="63"/>
        <v>12</v>
      </c>
      <c r="AZ50" s="128">
        <f t="shared" si="63"/>
        <v>0</v>
      </c>
      <c r="BA50" s="128">
        <f t="shared" si="63"/>
        <v>0</v>
      </c>
      <c r="BB50" s="128">
        <f t="shared" si="63"/>
        <v>0</v>
      </c>
      <c r="BC50" s="128">
        <f t="shared" si="63"/>
        <v>0</v>
      </c>
      <c r="BD50" s="148">
        <f>SUM(AX50:BC50)</f>
        <v>38</v>
      </c>
      <c r="BE50" s="186">
        <f>((AX50*5)+(AY50*4)+(AZ50*3)+(BA50*2)+(BB50*1))/(AX50+AY50+AZ50+BA50+BB50)</f>
        <v>4.684210526315789</v>
      </c>
      <c r="BF50" s="187" t="s">
        <v>100</v>
      </c>
      <c r="BG50" s="149">
        <f>BE50*100/5</f>
        <v>93.6842105263158</v>
      </c>
      <c r="BI50" s="184" t="s">
        <v>127</v>
      </c>
      <c r="BJ50" s="127">
        <f aca="true" t="shared" si="64" ref="BJ50:BO50">BJ37</f>
        <v>72</v>
      </c>
      <c r="BK50" s="128">
        <f t="shared" si="64"/>
        <v>58</v>
      </c>
      <c r="BL50" s="128">
        <f t="shared" si="64"/>
        <v>0</v>
      </c>
      <c r="BM50" s="128">
        <f t="shared" si="64"/>
        <v>0</v>
      </c>
      <c r="BN50" s="128">
        <f t="shared" si="64"/>
        <v>0</v>
      </c>
      <c r="BO50" s="128">
        <f t="shared" si="64"/>
        <v>0</v>
      </c>
      <c r="BP50" s="148">
        <f>SUM(BJ50:BO50)</f>
        <v>130</v>
      </c>
      <c r="BQ50" s="186">
        <f>((BJ50*5)+(BK50*4)+(BL50*3)+(BM50*2)+(BN50*1))/(BJ50+BK50+BL50+BM50+BN50)</f>
        <v>4.553846153846154</v>
      </c>
      <c r="BR50" s="187" t="s">
        <v>100</v>
      </c>
      <c r="BS50" s="149">
        <f>BQ50*100/5</f>
        <v>91.07692307692307</v>
      </c>
      <c r="BU50" s="184" t="s">
        <v>127</v>
      </c>
      <c r="BV50" s="127">
        <f aca="true" t="shared" si="65" ref="BV50:CA50">BV37</f>
        <v>19</v>
      </c>
      <c r="BW50" s="128">
        <f t="shared" si="65"/>
        <v>37</v>
      </c>
      <c r="BX50" s="128">
        <f t="shared" si="65"/>
        <v>4</v>
      </c>
      <c r="BY50" s="128">
        <f t="shared" si="65"/>
        <v>0</v>
      </c>
      <c r="BZ50" s="128">
        <f t="shared" si="65"/>
        <v>0</v>
      </c>
      <c r="CA50" s="128">
        <f t="shared" si="65"/>
        <v>0</v>
      </c>
      <c r="CB50" s="148">
        <f>SUM(BV50:CA50)</f>
        <v>60</v>
      </c>
      <c r="CC50" s="186">
        <f>((BV50*5)+(BW50*4)+(BX50*3)+(BY50*2)+(BZ50*1))/(BV50+BW50+BX50+BY50+BZ50)</f>
        <v>4.25</v>
      </c>
      <c r="CD50" s="187" t="s">
        <v>100</v>
      </c>
      <c r="CE50" s="149">
        <f>CC50*100/5</f>
        <v>85</v>
      </c>
      <c r="CF50" s="146"/>
      <c r="CG50" s="305" t="s">
        <v>209</v>
      </c>
      <c r="CH50" s="284">
        <f t="shared" si="51"/>
        <v>195</v>
      </c>
      <c r="CI50" s="285">
        <f t="shared" si="51"/>
        <v>192</v>
      </c>
      <c r="CJ50" s="285">
        <f t="shared" si="51"/>
        <v>17</v>
      </c>
      <c r="CK50" s="285">
        <f t="shared" si="51"/>
        <v>0</v>
      </c>
      <c r="CL50" s="285">
        <f t="shared" si="51"/>
        <v>0</v>
      </c>
      <c r="CM50" s="285">
        <f t="shared" si="51"/>
        <v>0</v>
      </c>
      <c r="CN50" s="306">
        <f>SUM(CH50:CM50)</f>
        <v>404</v>
      </c>
      <c r="CO50" s="307">
        <f>((CH50*5)+(CI50*4)+(CJ50*3)+(CK50*2)+(CL50*1))/(CH50+CI50+CJ50+CK50+CL50)</f>
        <v>4.4405940594059405</v>
      </c>
      <c r="CP50" s="349" t="s">
        <v>118</v>
      </c>
      <c r="CQ50" s="287">
        <f>CO50*100/5</f>
        <v>88.8118811881188</v>
      </c>
    </row>
    <row r="51" spans="1:95" ht="27.75" customHeight="1" thickBot="1">
      <c r="A51" s="185" t="s">
        <v>128</v>
      </c>
      <c r="B51" s="150">
        <f aca="true" t="shared" si="66" ref="B51:G51">B43</f>
        <v>128</v>
      </c>
      <c r="C51" s="151">
        <f t="shared" si="66"/>
        <v>67</v>
      </c>
      <c r="D51" s="151">
        <f t="shared" si="66"/>
        <v>5</v>
      </c>
      <c r="E51" s="151">
        <f t="shared" si="66"/>
        <v>0</v>
      </c>
      <c r="F51" s="151">
        <f t="shared" si="66"/>
        <v>0</v>
      </c>
      <c r="G51" s="151">
        <f t="shared" si="66"/>
        <v>0</v>
      </c>
      <c r="H51" s="152">
        <f>SUM(B51:G51)</f>
        <v>200</v>
      </c>
      <c r="I51" s="188">
        <f>((B51*5)+(C51*4)+(D51*3)+(E51*2)+(F51*1))/(B51+C51+D51+E51+F51)</f>
        <v>4.615</v>
      </c>
      <c r="J51" s="189" t="s">
        <v>100</v>
      </c>
      <c r="K51" s="190">
        <f>I51*100/5</f>
        <v>92.3</v>
      </c>
      <c r="M51" s="185" t="s">
        <v>128</v>
      </c>
      <c r="N51" s="150">
        <f aca="true" t="shared" si="67" ref="N51:S51">N43</f>
        <v>10</v>
      </c>
      <c r="O51" s="151">
        <f t="shared" si="67"/>
        <v>6</v>
      </c>
      <c r="P51" s="151">
        <f t="shared" si="67"/>
        <v>0</v>
      </c>
      <c r="Q51" s="151">
        <f t="shared" si="67"/>
        <v>0</v>
      </c>
      <c r="R51" s="151">
        <f t="shared" si="67"/>
        <v>0</v>
      </c>
      <c r="S51" s="151">
        <f t="shared" si="67"/>
        <v>0</v>
      </c>
      <c r="T51" s="152">
        <f>SUM(N51:S51)</f>
        <v>16</v>
      </c>
      <c r="U51" s="188">
        <f>((N51*5)+(O51*4)+(P51*3)+(Q51*2)+(R51*1))/(N51+O51+P51+Q51+R51)</f>
        <v>4.625</v>
      </c>
      <c r="V51" s="189" t="s">
        <v>100</v>
      </c>
      <c r="W51" s="190">
        <f>U51*100/5</f>
        <v>92.5</v>
      </c>
      <c r="Y51" s="185" t="s">
        <v>128</v>
      </c>
      <c r="Z51" s="150">
        <f aca="true" t="shared" si="68" ref="Z51:AE51">Z43</f>
        <v>14</v>
      </c>
      <c r="AA51" s="151">
        <f t="shared" si="68"/>
        <v>6</v>
      </c>
      <c r="AB51" s="151">
        <f t="shared" si="68"/>
        <v>0</v>
      </c>
      <c r="AC51" s="151">
        <f t="shared" si="68"/>
        <v>0</v>
      </c>
      <c r="AD51" s="151">
        <f t="shared" si="68"/>
        <v>0</v>
      </c>
      <c r="AE51" s="151">
        <f t="shared" si="68"/>
        <v>0</v>
      </c>
      <c r="AF51" s="152">
        <f>SUM(Z51:AE51)</f>
        <v>20</v>
      </c>
      <c r="AG51" s="188">
        <f>((Z51*5)+(AA51*4)+(AB51*3)+(AC51*2)+(AD51*1))/(Z51+AA51+AB51+AC51+AD51)</f>
        <v>4.7</v>
      </c>
      <c r="AH51" s="189" t="s">
        <v>100</v>
      </c>
      <c r="AI51" s="190">
        <f>AG51*100/5</f>
        <v>94</v>
      </c>
      <c r="AK51" s="185" t="s">
        <v>128</v>
      </c>
      <c r="AL51" s="150">
        <f aca="true" t="shared" si="69" ref="AL51:AQ51">AL43</f>
        <v>79</v>
      </c>
      <c r="AM51" s="151">
        <f t="shared" si="69"/>
        <v>35</v>
      </c>
      <c r="AN51" s="151">
        <f t="shared" si="69"/>
        <v>2</v>
      </c>
      <c r="AO51" s="151">
        <f t="shared" si="69"/>
        <v>0</v>
      </c>
      <c r="AP51" s="151">
        <f t="shared" si="69"/>
        <v>0</v>
      </c>
      <c r="AQ51" s="151">
        <f t="shared" si="69"/>
        <v>0</v>
      </c>
      <c r="AR51" s="152">
        <f>SUM(AL51:AQ51)</f>
        <v>116</v>
      </c>
      <c r="AS51" s="188">
        <f>((AL51*5)+(AM51*4)+(AN51*3)+(AO51*2)+(AP51*1))/(AL51+AM51+AN51+AO51+AP51)</f>
        <v>4.663793103448276</v>
      </c>
      <c r="AT51" s="189" t="s">
        <v>100</v>
      </c>
      <c r="AU51" s="190">
        <f>AS51*100/5</f>
        <v>93.27586206896551</v>
      </c>
      <c r="AW51" s="185" t="s">
        <v>128</v>
      </c>
      <c r="AX51" s="150">
        <f aca="true" t="shared" si="70" ref="AX51:BC51">AX43</f>
        <v>63</v>
      </c>
      <c r="AY51" s="151">
        <f t="shared" si="70"/>
        <v>13</v>
      </c>
      <c r="AZ51" s="151">
        <f t="shared" si="70"/>
        <v>0</v>
      </c>
      <c r="BA51" s="151">
        <f t="shared" si="70"/>
        <v>0</v>
      </c>
      <c r="BB51" s="151">
        <f t="shared" si="70"/>
        <v>0</v>
      </c>
      <c r="BC51" s="151">
        <f t="shared" si="70"/>
        <v>0</v>
      </c>
      <c r="BD51" s="152">
        <f>SUM(AX51:BC51)</f>
        <v>76</v>
      </c>
      <c r="BE51" s="188">
        <f>((AX51*5)+(AY51*4)+(AZ51*3)+(BA51*2)+(BB51*1))/(AX51+AY51+AZ51+BA51+BB51)</f>
        <v>4.828947368421052</v>
      </c>
      <c r="BF51" s="189" t="s">
        <v>100</v>
      </c>
      <c r="BG51" s="190">
        <f>BE51*100/5</f>
        <v>96.57894736842104</v>
      </c>
      <c r="BI51" s="185" t="s">
        <v>128</v>
      </c>
      <c r="BJ51" s="150">
        <f aca="true" t="shared" si="71" ref="BJ51:BO51">BJ43</f>
        <v>188</v>
      </c>
      <c r="BK51" s="151">
        <f t="shared" si="71"/>
        <v>72</v>
      </c>
      <c r="BL51" s="151">
        <f t="shared" si="71"/>
        <v>0</v>
      </c>
      <c r="BM51" s="151">
        <f t="shared" si="71"/>
        <v>0</v>
      </c>
      <c r="BN51" s="151">
        <f t="shared" si="71"/>
        <v>0</v>
      </c>
      <c r="BO51" s="151">
        <f t="shared" si="71"/>
        <v>0</v>
      </c>
      <c r="BP51" s="152">
        <f>SUM(BJ51:BO51)</f>
        <v>260</v>
      </c>
      <c r="BQ51" s="188">
        <f>((BJ51*5)+(BK51*4)+(BL51*3)+(BM51*2)+(BN51*1))/(BJ51+BK51+BL51+BM51+BN51)</f>
        <v>4.723076923076923</v>
      </c>
      <c r="BR51" s="189" t="s">
        <v>100</v>
      </c>
      <c r="BS51" s="190">
        <f>BQ51*100/5</f>
        <v>94.46153846153847</v>
      </c>
      <c r="BU51" s="185" t="s">
        <v>128</v>
      </c>
      <c r="BV51" s="150">
        <f aca="true" t="shared" si="72" ref="BV51:CA51">BV43</f>
        <v>63</v>
      </c>
      <c r="BW51" s="151">
        <f t="shared" si="72"/>
        <v>50</v>
      </c>
      <c r="BX51" s="151">
        <f t="shared" si="72"/>
        <v>7</v>
      </c>
      <c r="BY51" s="151">
        <f t="shared" si="72"/>
        <v>0</v>
      </c>
      <c r="BZ51" s="151">
        <f t="shared" si="72"/>
        <v>0</v>
      </c>
      <c r="CA51" s="151">
        <f t="shared" si="72"/>
        <v>0</v>
      </c>
      <c r="CB51" s="152">
        <f>SUM(BV51:CA51)</f>
        <v>120</v>
      </c>
      <c r="CC51" s="188">
        <f>((BV51*5)+(BW51*4)+(BX51*3)+(BY51*2)+(BZ51*1))/(BV51+BW51+BX51+BY51+BZ51)</f>
        <v>4.466666666666667</v>
      </c>
      <c r="CD51" s="189" t="s">
        <v>100</v>
      </c>
      <c r="CE51" s="190">
        <f>CC51*100/5</f>
        <v>89.33333333333334</v>
      </c>
      <c r="CF51" s="146"/>
      <c r="CG51" s="308" t="s">
        <v>208</v>
      </c>
      <c r="CH51" s="289">
        <f t="shared" si="51"/>
        <v>545</v>
      </c>
      <c r="CI51" s="290">
        <f t="shared" si="51"/>
        <v>249</v>
      </c>
      <c r="CJ51" s="290">
        <f t="shared" si="51"/>
        <v>14</v>
      </c>
      <c r="CK51" s="290">
        <f t="shared" si="51"/>
        <v>0</v>
      </c>
      <c r="CL51" s="290">
        <f t="shared" si="51"/>
        <v>0</v>
      </c>
      <c r="CM51" s="290">
        <f t="shared" si="51"/>
        <v>0</v>
      </c>
      <c r="CN51" s="309">
        <f>SUM(CH51:CM51)</f>
        <v>808</v>
      </c>
      <c r="CO51" s="310">
        <f>((CH51*5)+(CI51*4)+(CJ51*3)+(CK51*2)+(CL51*1))/(CH51+CI51+CJ51+CK51+CL51)</f>
        <v>4.657178217821782</v>
      </c>
      <c r="CP51" s="350" t="s">
        <v>118</v>
      </c>
      <c r="CQ51" s="292">
        <f>CO51*100/5</f>
        <v>93.14356435643563</v>
      </c>
    </row>
    <row r="52" spans="1:95" ht="24" thickBot="1">
      <c r="A52" s="153" t="s">
        <v>191</v>
      </c>
      <c r="B52" s="154">
        <f aca="true" t="shared" si="73" ref="B52:H52">SUM(B48:B51)</f>
        <v>465</v>
      </c>
      <c r="C52" s="155">
        <f t="shared" si="73"/>
        <v>345</v>
      </c>
      <c r="D52" s="155">
        <f t="shared" si="73"/>
        <v>39</v>
      </c>
      <c r="E52" s="155">
        <f t="shared" si="73"/>
        <v>1</v>
      </c>
      <c r="F52" s="155">
        <f t="shared" si="73"/>
        <v>0</v>
      </c>
      <c r="G52" s="155">
        <f t="shared" si="73"/>
        <v>0</v>
      </c>
      <c r="H52" s="156">
        <f t="shared" si="73"/>
        <v>850</v>
      </c>
      <c r="I52" s="162">
        <f>((B52*5)+(C52*4)+(D52*3)+(E52*2)+(F52*1))/(B52+C52+D52+E52+F52)</f>
        <v>4.498823529411765</v>
      </c>
      <c r="J52" s="117" t="s">
        <v>100</v>
      </c>
      <c r="K52" s="120">
        <f>I52*100/5</f>
        <v>89.97647058823529</v>
      </c>
      <c r="M52" s="153" t="s">
        <v>191</v>
      </c>
      <c r="N52" s="154">
        <f aca="true" t="shared" si="74" ref="N52:T52">SUM(N48:N51)</f>
        <v>40</v>
      </c>
      <c r="O52" s="155">
        <f t="shared" si="74"/>
        <v>28</v>
      </c>
      <c r="P52" s="155">
        <f t="shared" si="74"/>
        <v>0</v>
      </c>
      <c r="Q52" s="155">
        <f t="shared" si="74"/>
        <v>0</v>
      </c>
      <c r="R52" s="155">
        <f t="shared" si="74"/>
        <v>0</v>
      </c>
      <c r="S52" s="155">
        <f t="shared" si="74"/>
        <v>0</v>
      </c>
      <c r="T52" s="156">
        <f t="shared" si="74"/>
        <v>68</v>
      </c>
      <c r="U52" s="162">
        <f>((N52*5)+(O52*4)+(P52*3)+(Q52*2)+(R52*1))/(N52+O52+P52+Q52+R52)</f>
        <v>4.588235294117647</v>
      </c>
      <c r="V52" s="117" t="s">
        <v>100</v>
      </c>
      <c r="W52" s="120">
        <f>U52*100/5</f>
        <v>91.76470588235294</v>
      </c>
      <c r="Y52" s="153" t="s">
        <v>191</v>
      </c>
      <c r="Z52" s="154">
        <f aca="true" t="shared" si="75" ref="Z52:AF52">SUM(Z48:Z51)</f>
        <v>59</v>
      </c>
      <c r="AA52" s="155">
        <f t="shared" si="75"/>
        <v>26</v>
      </c>
      <c r="AB52" s="155">
        <f t="shared" si="75"/>
        <v>0</v>
      </c>
      <c r="AC52" s="155">
        <f t="shared" si="75"/>
        <v>0</v>
      </c>
      <c r="AD52" s="155">
        <f t="shared" si="75"/>
        <v>0</v>
      </c>
      <c r="AE52" s="155">
        <f t="shared" si="75"/>
        <v>0</v>
      </c>
      <c r="AF52" s="156">
        <f t="shared" si="75"/>
        <v>85</v>
      </c>
      <c r="AG52" s="162">
        <f>((Z52*5)+(AA52*4)+(AB52*3)+(AC52*2)+(AD52*1))/(Z52+AA52+AB52+AC52+AD52)</f>
        <v>4.694117647058824</v>
      </c>
      <c r="AH52" s="117" t="s">
        <v>100</v>
      </c>
      <c r="AI52" s="120">
        <f>AG52*100/5</f>
        <v>93.88235294117648</v>
      </c>
      <c r="AK52" s="153" t="s">
        <v>191</v>
      </c>
      <c r="AL52" s="154">
        <f aca="true" t="shared" si="76" ref="AL52:AR52">SUM(AL48:AL51)</f>
        <v>287</v>
      </c>
      <c r="AM52" s="155">
        <f t="shared" si="76"/>
        <v>198</v>
      </c>
      <c r="AN52" s="155">
        <f t="shared" si="76"/>
        <v>8</v>
      </c>
      <c r="AO52" s="155">
        <f t="shared" si="76"/>
        <v>0</v>
      </c>
      <c r="AP52" s="155">
        <f t="shared" si="76"/>
        <v>0</v>
      </c>
      <c r="AQ52" s="155">
        <f t="shared" si="76"/>
        <v>0</v>
      </c>
      <c r="AR52" s="156">
        <f t="shared" si="76"/>
        <v>493</v>
      </c>
      <c r="AS52" s="162">
        <f>((AL52*5)+(AM52*4)+(AN52*3)+(AO52*2)+(AP52*1))/(AL52+AM52+AN52+AO52+AP52)</f>
        <v>4.565922920892495</v>
      </c>
      <c r="AT52" s="117" t="s">
        <v>100</v>
      </c>
      <c r="AU52" s="120">
        <f>AS52*100/5</f>
        <v>91.3184584178499</v>
      </c>
      <c r="AW52" s="153" t="s">
        <v>191</v>
      </c>
      <c r="AX52" s="154">
        <f aca="true" t="shared" si="77" ref="AX52:BD52">SUM(AX48:AX51)</f>
        <v>240</v>
      </c>
      <c r="AY52" s="155">
        <f t="shared" si="77"/>
        <v>82</v>
      </c>
      <c r="AZ52" s="155">
        <f t="shared" si="77"/>
        <v>1</v>
      </c>
      <c r="BA52" s="155">
        <f t="shared" si="77"/>
        <v>0</v>
      </c>
      <c r="BB52" s="155">
        <f t="shared" si="77"/>
        <v>0</v>
      </c>
      <c r="BC52" s="155">
        <f t="shared" si="77"/>
        <v>0</v>
      </c>
      <c r="BD52" s="156">
        <f t="shared" si="77"/>
        <v>323</v>
      </c>
      <c r="BE52" s="162">
        <f>((AX52*5)+(AY52*4)+(AZ52*3)+(BA52*2)+(BB52*1))/(AX52+AY52+AZ52+BA52+BB52)</f>
        <v>4.739938080495356</v>
      </c>
      <c r="BF52" s="117" t="s">
        <v>100</v>
      </c>
      <c r="BG52" s="120">
        <f>BE52*100/5</f>
        <v>94.79876160990712</v>
      </c>
      <c r="BI52" s="153" t="s">
        <v>191</v>
      </c>
      <c r="BJ52" s="154">
        <f aca="true" t="shared" si="78" ref="BJ52:BP52">SUM(BJ48:BJ51)</f>
        <v>681</v>
      </c>
      <c r="BK52" s="155">
        <f t="shared" si="78"/>
        <v>424</v>
      </c>
      <c r="BL52" s="155">
        <f t="shared" si="78"/>
        <v>0</v>
      </c>
      <c r="BM52" s="155">
        <f t="shared" si="78"/>
        <v>0</v>
      </c>
      <c r="BN52" s="155">
        <f t="shared" si="78"/>
        <v>0</v>
      </c>
      <c r="BO52" s="155">
        <f t="shared" si="78"/>
        <v>0</v>
      </c>
      <c r="BP52" s="156">
        <f t="shared" si="78"/>
        <v>1105</v>
      </c>
      <c r="BQ52" s="162">
        <f>((BJ52*5)+(BK52*4)+(BL52*3)+(BM52*2)+(BN52*1))/(BJ52+BK52+BL52+BM52+BN52)</f>
        <v>4.616289592760181</v>
      </c>
      <c r="BR52" s="117" t="s">
        <v>100</v>
      </c>
      <c r="BS52" s="120">
        <f>BQ52*100/5</f>
        <v>92.32579185520362</v>
      </c>
      <c r="BU52" s="153" t="s">
        <v>191</v>
      </c>
      <c r="BV52" s="154">
        <f aca="true" t="shared" si="79" ref="BV52:CB52">SUM(BV48:BV51)</f>
        <v>236</v>
      </c>
      <c r="BW52" s="155">
        <f t="shared" si="79"/>
        <v>241</v>
      </c>
      <c r="BX52" s="155">
        <f t="shared" si="79"/>
        <v>31</v>
      </c>
      <c r="BY52" s="155">
        <f t="shared" si="79"/>
        <v>2</v>
      </c>
      <c r="BZ52" s="155">
        <f t="shared" si="79"/>
        <v>0</v>
      </c>
      <c r="CA52" s="155">
        <f t="shared" si="79"/>
        <v>0</v>
      </c>
      <c r="CB52" s="156">
        <f t="shared" si="79"/>
        <v>510</v>
      </c>
      <c r="CC52" s="162">
        <f>((BV52*5)+(BW52*4)+(BX52*3)+(BY52*2)+(BZ52*1))/(BV52+BW52+BX52+BY52+BZ52)</f>
        <v>4.394117647058824</v>
      </c>
      <c r="CD52" s="117" t="s">
        <v>100</v>
      </c>
      <c r="CE52" s="120">
        <f>CC52*100/5</f>
        <v>87.88235294117648</v>
      </c>
      <c r="CF52" s="134"/>
      <c r="CG52" s="153" t="s">
        <v>191</v>
      </c>
      <c r="CH52" s="161">
        <f aca="true" t="shared" si="80" ref="CH52:CM52">SUM(CH48:CH51)</f>
        <v>2008</v>
      </c>
      <c r="CI52" s="138">
        <f t="shared" si="80"/>
        <v>1344</v>
      </c>
      <c r="CJ52" s="138">
        <f t="shared" si="80"/>
        <v>79</v>
      </c>
      <c r="CK52" s="138">
        <f t="shared" si="80"/>
        <v>3</v>
      </c>
      <c r="CL52" s="138">
        <f t="shared" si="80"/>
        <v>0</v>
      </c>
      <c r="CM52" s="138">
        <f t="shared" si="80"/>
        <v>0</v>
      </c>
      <c r="CN52" s="138">
        <f>SUM(CN48:CN51)</f>
        <v>3434</v>
      </c>
      <c r="CO52" s="162">
        <f>((CH52*5)+(CI52*4)+(CJ52*3)+(CK52*2)+(CL52*1))/(CH52+CI52+CJ52+CK52+CL52)</f>
        <v>4.559988351776354</v>
      </c>
      <c r="CP52" s="277" t="s">
        <v>118</v>
      </c>
      <c r="CQ52" s="351">
        <f>CO52*100/5</f>
        <v>91.19976703552709</v>
      </c>
    </row>
    <row r="56" ht="21.75">
      <c r="CN56" s="95" t="s">
        <v>206</v>
      </c>
    </row>
  </sheetData>
  <sheetProtection/>
  <mergeCells count="136">
    <mergeCell ref="H46:H47"/>
    <mergeCell ref="I12:K12"/>
    <mergeCell ref="I32:K32"/>
    <mergeCell ref="I46:K46"/>
    <mergeCell ref="H32:H33"/>
    <mergeCell ref="A46:A47"/>
    <mergeCell ref="B46:F46"/>
    <mergeCell ref="G46:G47"/>
    <mergeCell ref="A32:A33"/>
    <mergeCell ref="B32:F32"/>
    <mergeCell ref="G32:G33"/>
    <mergeCell ref="A1:K1"/>
    <mergeCell ref="A2:K2"/>
    <mergeCell ref="G12:G13"/>
    <mergeCell ref="H12:H13"/>
    <mergeCell ref="A12:A13"/>
    <mergeCell ref="B12:F12"/>
    <mergeCell ref="M1:W1"/>
    <mergeCell ref="M2:W2"/>
    <mergeCell ref="M12:M13"/>
    <mergeCell ref="N12:R12"/>
    <mergeCell ref="S12:S13"/>
    <mergeCell ref="T12:T13"/>
    <mergeCell ref="U12:W12"/>
    <mergeCell ref="U32:W32"/>
    <mergeCell ref="M46:M47"/>
    <mergeCell ref="N46:R46"/>
    <mergeCell ref="S46:S47"/>
    <mergeCell ref="T46:T47"/>
    <mergeCell ref="U46:W46"/>
    <mergeCell ref="M32:M33"/>
    <mergeCell ref="N32:R32"/>
    <mergeCell ref="S32:S33"/>
    <mergeCell ref="T32:T33"/>
    <mergeCell ref="AK1:AU1"/>
    <mergeCell ref="AK2:AU2"/>
    <mergeCell ref="AK12:AK13"/>
    <mergeCell ref="AL12:AP12"/>
    <mergeCell ref="AQ12:AQ13"/>
    <mergeCell ref="AR12:AR13"/>
    <mergeCell ref="AS12:AU12"/>
    <mergeCell ref="AS32:AU32"/>
    <mergeCell ref="AK46:AK47"/>
    <mergeCell ref="AL46:AP46"/>
    <mergeCell ref="AQ46:AQ47"/>
    <mergeCell ref="AR46:AR47"/>
    <mergeCell ref="AS46:AU46"/>
    <mergeCell ref="AK32:AK33"/>
    <mergeCell ref="AL32:AP32"/>
    <mergeCell ref="AQ32:AQ33"/>
    <mergeCell ref="AR32:AR33"/>
    <mergeCell ref="AW1:BG1"/>
    <mergeCell ref="AW2:BG2"/>
    <mergeCell ref="AW12:AW13"/>
    <mergeCell ref="AX12:BB12"/>
    <mergeCell ref="BC12:BC13"/>
    <mergeCell ref="BD12:BD13"/>
    <mergeCell ref="BE12:BG12"/>
    <mergeCell ref="BE32:BG32"/>
    <mergeCell ref="AW46:AW47"/>
    <mergeCell ref="AX46:BB46"/>
    <mergeCell ref="BC46:BC47"/>
    <mergeCell ref="BD46:BD47"/>
    <mergeCell ref="BE46:BG46"/>
    <mergeCell ref="AW32:AW33"/>
    <mergeCell ref="AX32:BB32"/>
    <mergeCell ref="BC32:BC33"/>
    <mergeCell ref="BD32:BD33"/>
    <mergeCell ref="BI1:BS1"/>
    <mergeCell ref="BI2:BS2"/>
    <mergeCell ref="BI12:BI13"/>
    <mergeCell ref="BJ12:BN12"/>
    <mergeCell ref="BO12:BO13"/>
    <mergeCell ref="BP12:BP13"/>
    <mergeCell ref="BQ12:BS12"/>
    <mergeCell ref="BQ32:BS32"/>
    <mergeCell ref="BI46:BI47"/>
    <mergeCell ref="BJ46:BN46"/>
    <mergeCell ref="BO46:BO47"/>
    <mergeCell ref="BP46:BP47"/>
    <mergeCell ref="BQ46:BS46"/>
    <mergeCell ref="BI32:BI33"/>
    <mergeCell ref="BJ32:BN32"/>
    <mergeCell ref="BO32:BO33"/>
    <mergeCell ref="BP32:BP33"/>
    <mergeCell ref="BU1:CE1"/>
    <mergeCell ref="BU2:CE2"/>
    <mergeCell ref="BU12:BU13"/>
    <mergeCell ref="BV12:BZ12"/>
    <mergeCell ref="CA12:CA13"/>
    <mergeCell ref="CB12:CB13"/>
    <mergeCell ref="CC12:CE12"/>
    <mergeCell ref="CC32:CE32"/>
    <mergeCell ref="BU46:BU47"/>
    <mergeCell ref="BV46:BZ46"/>
    <mergeCell ref="CA46:CA47"/>
    <mergeCell ref="CB46:CB47"/>
    <mergeCell ref="CC46:CE46"/>
    <mergeCell ref="BU32:BU33"/>
    <mergeCell ref="BV32:BZ32"/>
    <mergeCell ref="CA32:CA33"/>
    <mergeCell ref="CB32:CB33"/>
    <mergeCell ref="CG1:CQ1"/>
    <mergeCell ref="CG2:CQ2"/>
    <mergeCell ref="CG12:CG13"/>
    <mergeCell ref="CH12:CL12"/>
    <mergeCell ref="CM12:CM13"/>
    <mergeCell ref="CN12:CN13"/>
    <mergeCell ref="CO12:CQ12"/>
    <mergeCell ref="CO32:CQ32"/>
    <mergeCell ref="CG46:CG47"/>
    <mergeCell ref="CH46:CL46"/>
    <mergeCell ref="CM46:CM47"/>
    <mergeCell ref="CN46:CN47"/>
    <mergeCell ref="CO46:CQ46"/>
    <mergeCell ref="CG32:CG33"/>
    <mergeCell ref="CH32:CL32"/>
    <mergeCell ref="CM32:CM33"/>
    <mergeCell ref="CN32:CN33"/>
    <mergeCell ref="Y1:AI1"/>
    <mergeCell ref="Y2:AI2"/>
    <mergeCell ref="Y12:Y13"/>
    <mergeCell ref="Z12:AD12"/>
    <mergeCell ref="AE12:AE13"/>
    <mergeCell ref="AF12:AF13"/>
    <mergeCell ref="AG12:AI12"/>
    <mergeCell ref="Y32:Y33"/>
    <mergeCell ref="Z32:AD32"/>
    <mergeCell ref="AE32:AE33"/>
    <mergeCell ref="AF32:AF33"/>
    <mergeCell ref="AG32:AI32"/>
    <mergeCell ref="Y46:Y47"/>
    <mergeCell ref="Z46:AD46"/>
    <mergeCell ref="AE46:AE47"/>
    <mergeCell ref="AF46:AF47"/>
    <mergeCell ref="AG46:AI46"/>
  </mergeCells>
  <printOptions horizontalCentered="1"/>
  <pageMargins left="0.15748031496062992" right="0.15748031496062992" top="0.5118110236220472" bottom="0.2755905511811024" header="0.2755905511811024" footer="0.1968503937007874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CS71"/>
  <sheetViews>
    <sheetView zoomScaleSheetLayoutView="100" zoomScalePageLayoutView="0" workbookViewId="0" topLeftCell="BV58">
      <selection activeCell="CR67" sqref="CR67"/>
    </sheetView>
  </sheetViews>
  <sheetFormatPr defaultColWidth="9.140625" defaultRowHeight="12.75"/>
  <cols>
    <col min="1" max="1" width="48.421875" style="101" customWidth="1"/>
    <col min="2" max="6" width="4.28125" style="95" customWidth="1"/>
    <col min="7" max="7" width="5.57421875" style="95" customWidth="1"/>
    <col min="8" max="8" width="5.00390625" style="95" customWidth="1"/>
    <col min="9" max="9" width="7.421875" style="95" customWidth="1"/>
    <col min="10" max="10" width="9.28125" style="95" customWidth="1"/>
    <col min="11" max="11" width="9.421875" style="95" customWidth="1"/>
    <col min="12" max="12" width="2.421875" style="92" customWidth="1"/>
    <col min="13" max="13" width="47.00390625" style="101" customWidth="1"/>
    <col min="14" max="14" width="4.140625" style="95" customWidth="1"/>
    <col min="15" max="15" width="4.7109375" style="95" customWidth="1"/>
    <col min="16" max="16" width="3.8515625" style="95" customWidth="1"/>
    <col min="17" max="17" width="4.28125" style="95" customWidth="1"/>
    <col min="18" max="18" width="4.140625" style="95" customWidth="1"/>
    <col min="19" max="19" width="5.57421875" style="95" customWidth="1"/>
    <col min="20" max="20" width="5.00390625" style="95" customWidth="1"/>
    <col min="21" max="21" width="7.28125" style="95" customWidth="1"/>
    <col min="22" max="22" width="9.28125" style="95" customWidth="1"/>
    <col min="23" max="23" width="9.00390625" style="95" customWidth="1"/>
    <col min="24" max="24" width="2.140625" style="92" customWidth="1"/>
    <col min="25" max="25" width="47.00390625" style="101" customWidth="1"/>
    <col min="26" max="26" width="4.140625" style="95" customWidth="1"/>
    <col min="27" max="27" width="4.7109375" style="95" customWidth="1"/>
    <col min="28" max="28" width="3.8515625" style="95" customWidth="1"/>
    <col min="29" max="29" width="4.28125" style="95" customWidth="1"/>
    <col min="30" max="30" width="4.140625" style="95" customWidth="1"/>
    <col min="31" max="31" width="5.57421875" style="95" customWidth="1"/>
    <col min="32" max="32" width="5.00390625" style="95" customWidth="1"/>
    <col min="33" max="33" width="7.28125" style="95" customWidth="1"/>
    <col min="34" max="34" width="9.28125" style="95" customWidth="1"/>
    <col min="35" max="35" width="9.00390625" style="95" customWidth="1"/>
    <col min="36" max="36" width="2.28125" style="96" customWidth="1"/>
    <col min="37" max="37" width="47.421875" style="101" customWidth="1"/>
    <col min="38" max="38" width="4.140625" style="95" customWidth="1"/>
    <col min="39" max="39" width="3.7109375" style="95" customWidth="1"/>
    <col min="40" max="40" width="3.8515625" style="95" customWidth="1"/>
    <col min="41" max="41" width="4.28125" style="95" customWidth="1"/>
    <col min="42" max="42" width="4.140625" style="95" customWidth="1"/>
    <col min="43" max="43" width="5.57421875" style="95" customWidth="1"/>
    <col min="44" max="44" width="5.00390625" style="95" customWidth="1"/>
    <col min="45" max="45" width="7.7109375" style="95" customWidth="1"/>
    <col min="46" max="47" width="9.28125" style="95" customWidth="1"/>
    <col min="48" max="48" width="2.00390625" style="92" customWidth="1"/>
    <col min="49" max="49" width="47.57421875" style="101" customWidth="1"/>
    <col min="50" max="50" width="4.140625" style="95" customWidth="1"/>
    <col min="51" max="51" width="4.28125" style="95" customWidth="1"/>
    <col min="52" max="52" width="3.8515625" style="95" customWidth="1"/>
    <col min="53" max="53" width="4.28125" style="95" customWidth="1"/>
    <col min="54" max="54" width="4.140625" style="95" customWidth="1"/>
    <col min="55" max="55" width="5.57421875" style="95" customWidth="1"/>
    <col min="56" max="56" width="5.00390625" style="95" customWidth="1"/>
    <col min="57" max="57" width="7.421875" style="95" customWidth="1"/>
    <col min="58" max="58" width="9.28125" style="95" customWidth="1"/>
    <col min="59" max="59" width="9.140625" style="95" customWidth="1"/>
    <col min="60" max="60" width="2.00390625" style="92" customWidth="1"/>
    <col min="61" max="61" width="47.421875" style="101" customWidth="1"/>
    <col min="62" max="62" width="4.140625" style="95" customWidth="1"/>
    <col min="63" max="63" width="4.57421875" style="95" customWidth="1"/>
    <col min="64" max="64" width="3.8515625" style="95" customWidth="1"/>
    <col min="65" max="65" width="4.28125" style="95" customWidth="1"/>
    <col min="66" max="66" width="4.140625" style="95" customWidth="1"/>
    <col min="67" max="67" width="5.57421875" style="95" customWidth="1"/>
    <col min="68" max="68" width="5.00390625" style="95" customWidth="1"/>
    <col min="69" max="69" width="7.57421875" style="95" customWidth="1"/>
    <col min="70" max="70" width="9.28125" style="95" customWidth="1"/>
    <col min="71" max="71" width="9.140625" style="95" customWidth="1"/>
    <col min="72" max="72" width="2.28125" style="92" customWidth="1"/>
    <col min="73" max="73" width="45.140625" style="101" customWidth="1"/>
    <col min="74" max="74" width="4.140625" style="95" customWidth="1"/>
    <col min="75" max="75" width="4.28125" style="95" customWidth="1"/>
    <col min="76" max="76" width="3.8515625" style="95" customWidth="1"/>
    <col min="77" max="77" width="4.28125" style="95" customWidth="1"/>
    <col min="78" max="78" width="4.140625" style="95" customWidth="1"/>
    <col min="79" max="79" width="5.57421875" style="95" customWidth="1"/>
    <col min="80" max="80" width="5.00390625" style="95" customWidth="1"/>
    <col min="81" max="81" width="7.421875" style="95" customWidth="1"/>
    <col min="82" max="82" width="9.28125" style="95" customWidth="1"/>
    <col min="83" max="83" width="10.8515625" style="95" customWidth="1"/>
    <col min="84" max="84" width="2.28125" style="96" customWidth="1"/>
    <col min="85" max="85" width="46.140625" style="101" customWidth="1"/>
    <col min="86" max="90" width="4.7109375" style="95" customWidth="1"/>
    <col min="91" max="91" width="5.7109375" style="95" customWidth="1"/>
    <col min="92" max="92" width="4.7109375" style="95" customWidth="1"/>
    <col min="93" max="93" width="7.421875" style="95" customWidth="1"/>
    <col min="94" max="94" width="8.57421875" style="95" customWidth="1"/>
    <col min="95" max="95" width="9.140625" style="95" customWidth="1"/>
    <col min="96" max="16384" width="9.140625" style="92" customWidth="1"/>
  </cols>
  <sheetData>
    <row r="1" spans="1:95" ht="21.75">
      <c r="A1" s="431" t="s">
        <v>199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M1" s="431" t="s">
        <v>199</v>
      </c>
      <c r="N1" s="431"/>
      <c r="O1" s="431"/>
      <c r="P1" s="431"/>
      <c r="Q1" s="431"/>
      <c r="R1" s="431"/>
      <c r="S1" s="431"/>
      <c r="T1" s="431"/>
      <c r="U1" s="431"/>
      <c r="V1" s="431"/>
      <c r="W1" s="431"/>
      <c r="Y1" s="431" t="s">
        <v>199</v>
      </c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93"/>
      <c r="AK1" s="431" t="s">
        <v>199</v>
      </c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W1" s="431" t="s">
        <v>199</v>
      </c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I1" s="431" t="s">
        <v>199</v>
      </c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U1" s="431" t="s">
        <v>199</v>
      </c>
      <c r="BV1" s="431"/>
      <c r="BW1" s="431"/>
      <c r="BX1" s="431"/>
      <c r="BY1" s="431"/>
      <c r="BZ1" s="431"/>
      <c r="CA1" s="431"/>
      <c r="CB1" s="431"/>
      <c r="CC1" s="431"/>
      <c r="CD1" s="431"/>
      <c r="CE1" s="431"/>
      <c r="CF1" s="93"/>
      <c r="CG1" s="431" t="s">
        <v>199</v>
      </c>
      <c r="CH1" s="431"/>
      <c r="CI1" s="431"/>
      <c r="CJ1" s="431"/>
      <c r="CK1" s="431"/>
      <c r="CL1" s="431"/>
      <c r="CM1" s="431"/>
      <c r="CN1" s="431"/>
      <c r="CO1" s="431"/>
      <c r="CP1" s="431"/>
      <c r="CQ1" s="431"/>
    </row>
    <row r="2" spans="1:95" ht="21.75">
      <c r="A2" s="431" t="s">
        <v>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M2" s="431" t="s">
        <v>0</v>
      </c>
      <c r="N2" s="431"/>
      <c r="O2" s="431"/>
      <c r="P2" s="431"/>
      <c r="Q2" s="431"/>
      <c r="R2" s="431"/>
      <c r="S2" s="431"/>
      <c r="T2" s="431"/>
      <c r="U2" s="431"/>
      <c r="V2" s="431"/>
      <c r="W2" s="431"/>
      <c r="Y2" s="431" t="s">
        <v>0</v>
      </c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93"/>
      <c r="AK2" s="431" t="s">
        <v>0</v>
      </c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W2" s="431" t="s">
        <v>0</v>
      </c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I2" s="431" t="s">
        <v>0</v>
      </c>
      <c r="BJ2" s="431"/>
      <c r="BK2" s="431"/>
      <c r="BL2" s="431"/>
      <c r="BM2" s="431"/>
      <c r="BN2" s="431"/>
      <c r="BO2" s="431"/>
      <c r="BP2" s="431"/>
      <c r="BQ2" s="431"/>
      <c r="BR2" s="431"/>
      <c r="BS2" s="431"/>
      <c r="BU2" s="431" t="s">
        <v>0</v>
      </c>
      <c r="BV2" s="431"/>
      <c r="BW2" s="431"/>
      <c r="BX2" s="431"/>
      <c r="BY2" s="431"/>
      <c r="BZ2" s="431"/>
      <c r="CA2" s="431"/>
      <c r="CB2" s="431"/>
      <c r="CC2" s="431"/>
      <c r="CD2" s="431"/>
      <c r="CE2" s="431"/>
      <c r="CF2" s="93"/>
      <c r="CG2" s="431" t="s">
        <v>0</v>
      </c>
      <c r="CH2" s="431"/>
      <c r="CI2" s="431"/>
      <c r="CJ2" s="431"/>
      <c r="CK2" s="431"/>
      <c r="CL2" s="431"/>
      <c r="CM2" s="431"/>
      <c r="CN2" s="431"/>
      <c r="CO2" s="431"/>
      <c r="CP2" s="431"/>
      <c r="CQ2" s="431"/>
    </row>
    <row r="3" spans="1:85" ht="21.75">
      <c r="A3" s="94" t="s">
        <v>182</v>
      </c>
      <c r="M3" s="94" t="s">
        <v>182</v>
      </c>
      <c r="Y3" s="94" t="s">
        <v>182</v>
      </c>
      <c r="AK3" s="94" t="s">
        <v>182</v>
      </c>
      <c r="AW3" s="94" t="s">
        <v>182</v>
      </c>
      <c r="BI3" s="94" t="s">
        <v>182</v>
      </c>
      <c r="BU3" s="94" t="s">
        <v>182</v>
      </c>
      <c r="CG3" s="94" t="s">
        <v>182</v>
      </c>
    </row>
    <row r="4" spans="1:94" ht="28.5" customHeight="1">
      <c r="A4" s="94" t="s">
        <v>194</v>
      </c>
      <c r="B4" s="97"/>
      <c r="D4" s="98"/>
      <c r="E4" s="98"/>
      <c r="F4" s="98"/>
      <c r="G4" s="98"/>
      <c r="H4" s="98"/>
      <c r="I4" s="98"/>
      <c r="J4" s="99"/>
      <c r="M4" s="94" t="s">
        <v>233</v>
      </c>
      <c r="N4" s="97"/>
      <c r="P4" s="98"/>
      <c r="Q4" s="98"/>
      <c r="R4" s="98"/>
      <c r="S4" s="98"/>
      <c r="T4" s="98"/>
      <c r="U4" s="98"/>
      <c r="V4" s="99"/>
      <c r="Y4" s="94" t="s">
        <v>238</v>
      </c>
      <c r="Z4" s="97"/>
      <c r="AB4" s="98"/>
      <c r="AC4" s="98"/>
      <c r="AD4" s="98"/>
      <c r="AE4" s="98"/>
      <c r="AF4" s="98"/>
      <c r="AG4" s="98"/>
      <c r="AH4" s="99"/>
      <c r="AK4" s="94" t="s">
        <v>247</v>
      </c>
      <c r="AL4" s="97"/>
      <c r="AN4" s="98"/>
      <c r="AO4" s="98"/>
      <c r="AP4" s="98"/>
      <c r="AQ4" s="98"/>
      <c r="AR4" s="98"/>
      <c r="AS4" s="98"/>
      <c r="AT4" s="99"/>
      <c r="AW4" s="94" t="s">
        <v>251</v>
      </c>
      <c r="AX4" s="97"/>
      <c r="AZ4" s="98"/>
      <c r="BA4" s="98"/>
      <c r="BB4" s="98"/>
      <c r="BC4" s="98"/>
      <c r="BD4" s="98"/>
      <c r="BE4" s="98"/>
      <c r="BF4" s="99"/>
      <c r="BI4" s="94" t="s">
        <v>275</v>
      </c>
      <c r="BJ4" s="97"/>
      <c r="BL4" s="98"/>
      <c r="BM4" s="98"/>
      <c r="BN4" s="98"/>
      <c r="BO4" s="98"/>
      <c r="BP4" s="98"/>
      <c r="BQ4" s="98"/>
      <c r="BR4" s="99"/>
      <c r="BU4" s="94" t="s">
        <v>255</v>
      </c>
      <c r="BV4" s="97"/>
      <c r="BX4" s="98"/>
      <c r="BY4" s="98"/>
      <c r="BZ4" s="98"/>
      <c r="CA4" s="98"/>
      <c r="CB4" s="98"/>
      <c r="CC4" s="98"/>
      <c r="CD4" s="99"/>
      <c r="CG4" s="94" t="s">
        <v>231</v>
      </c>
      <c r="CH4" s="97"/>
      <c r="CJ4" s="98"/>
      <c r="CK4" s="98"/>
      <c r="CL4" s="98"/>
      <c r="CM4" s="98"/>
      <c r="CN4" s="98"/>
      <c r="CO4" s="98"/>
      <c r="CP4" s="99"/>
    </row>
    <row r="5" spans="1:85" ht="21.75">
      <c r="A5" s="276" t="s">
        <v>214</v>
      </c>
      <c r="M5" s="94" t="s">
        <v>234</v>
      </c>
      <c r="Y5" s="94" t="s">
        <v>239</v>
      </c>
      <c r="AK5" s="94" t="s">
        <v>249</v>
      </c>
      <c r="AW5" s="94" t="s">
        <v>253</v>
      </c>
      <c r="BI5" s="94" t="s">
        <v>278</v>
      </c>
      <c r="BU5" s="94" t="s">
        <v>257</v>
      </c>
      <c r="CG5" s="94" t="s">
        <v>279</v>
      </c>
    </row>
    <row r="6" spans="1:85" ht="21.75">
      <c r="A6" s="100" t="s">
        <v>184</v>
      </c>
      <c r="M6" s="100" t="s">
        <v>184</v>
      </c>
      <c r="Y6" s="100" t="s">
        <v>184</v>
      </c>
      <c r="AK6" s="100" t="s">
        <v>184</v>
      </c>
      <c r="AW6" s="100" t="s">
        <v>184</v>
      </c>
      <c r="BI6" s="100" t="s">
        <v>184</v>
      </c>
      <c r="BU6" s="100" t="s">
        <v>184</v>
      </c>
      <c r="CG6" s="100" t="s">
        <v>184</v>
      </c>
    </row>
    <row r="7" ht="7.5" customHeight="1"/>
    <row r="8" spans="1:85" ht="21.75">
      <c r="A8" s="100" t="s">
        <v>132</v>
      </c>
      <c r="M8" s="100" t="s">
        <v>132</v>
      </c>
      <c r="Y8" s="100" t="s">
        <v>132</v>
      </c>
      <c r="AK8" s="100" t="s">
        <v>132</v>
      </c>
      <c r="AW8" s="100" t="s">
        <v>132</v>
      </c>
      <c r="BI8" s="100" t="s">
        <v>132</v>
      </c>
      <c r="BU8" s="100" t="s">
        <v>132</v>
      </c>
      <c r="CG8" s="100" t="s">
        <v>132</v>
      </c>
    </row>
    <row r="9" spans="1:85" ht="21.75">
      <c r="A9" s="100" t="s">
        <v>134</v>
      </c>
      <c r="M9" s="100" t="s">
        <v>134</v>
      </c>
      <c r="Y9" s="100" t="s">
        <v>134</v>
      </c>
      <c r="AK9" s="100" t="s">
        <v>134</v>
      </c>
      <c r="AW9" s="100" t="s">
        <v>134</v>
      </c>
      <c r="BI9" s="100" t="s">
        <v>134</v>
      </c>
      <c r="BU9" s="100" t="s">
        <v>134</v>
      </c>
      <c r="CG9" s="100" t="s">
        <v>134</v>
      </c>
    </row>
    <row r="10" spans="1:85" ht="21.75">
      <c r="A10" s="101" t="s">
        <v>133</v>
      </c>
      <c r="M10" s="101" t="s">
        <v>133</v>
      </c>
      <c r="Y10" s="101" t="s">
        <v>133</v>
      </c>
      <c r="AK10" s="101" t="s">
        <v>133</v>
      </c>
      <c r="AW10" s="101" t="s">
        <v>133</v>
      </c>
      <c r="BI10" s="101" t="s">
        <v>133</v>
      </c>
      <c r="BU10" s="101" t="s">
        <v>133</v>
      </c>
      <c r="CG10" s="101" t="s">
        <v>133</v>
      </c>
    </row>
    <row r="11" ht="9" customHeight="1" thickBot="1"/>
    <row r="12" spans="1:95" ht="25.5" customHeight="1">
      <c r="A12" s="419" t="s">
        <v>91</v>
      </c>
      <c r="B12" s="421" t="s">
        <v>90</v>
      </c>
      <c r="C12" s="422"/>
      <c r="D12" s="422"/>
      <c r="E12" s="422"/>
      <c r="F12" s="423"/>
      <c r="G12" s="432" t="s">
        <v>86</v>
      </c>
      <c r="H12" s="426" t="s">
        <v>2</v>
      </c>
      <c r="I12" s="428" t="s">
        <v>5</v>
      </c>
      <c r="J12" s="429"/>
      <c r="K12" s="430"/>
      <c r="M12" s="419" t="s">
        <v>91</v>
      </c>
      <c r="N12" s="421" t="s">
        <v>90</v>
      </c>
      <c r="O12" s="422"/>
      <c r="P12" s="422"/>
      <c r="Q12" s="422"/>
      <c r="R12" s="423"/>
      <c r="S12" s="432" t="s">
        <v>86</v>
      </c>
      <c r="T12" s="426" t="s">
        <v>2</v>
      </c>
      <c r="U12" s="428" t="s">
        <v>5</v>
      </c>
      <c r="V12" s="429"/>
      <c r="W12" s="430"/>
      <c r="Y12" s="419" t="s">
        <v>91</v>
      </c>
      <c r="Z12" s="421" t="s">
        <v>90</v>
      </c>
      <c r="AA12" s="422"/>
      <c r="AB12" s="422"/>
      <c r="AC12" s="422"/>
      <c r="AD12" s="423"/>
      <c r="AE12" s="432" t="s">
        <v>86</v>
      </c>
      <c r="AF12" s="426" t="s">
        <v>2</v>
      </c>
      <c r="AG12" s="428" t="s">
        <v>5</v>
      </c>
      <c r="AH12" s="429"/>
      <c r="AI12" s="430"/>
      <c r="AJ12" s="102"/>
      <c r="AK12" s="419" t="s">
        <v>91</v>
      </c>
      <c r="AL12" s="421" t="s">
        <v>90</v>
      </c>
      <c r="AM12" s="422"/>
      <c r="AN12" s="422"/>
      <c r="AO12" s="422"/>
      <c r="AP12" s="423"/>
      <c r="AQ12" s="432" t="s">
        <v>86</v>
      </c>
      <c r="AR12" s="426" t="s">
        <v>2</v>
      </c>
      <c r="AS12" s="428" t="s">
        <v>5</v>
      </c>
      <c r="AT12" s="429"/>
      <c r="AU12" s="430"/>
      <c r="AW12" s="419" t="s">
        <v>91</v>
      </c>
      <c r="AX12" s="421" t="s">
        <v>90</v>
      </c>
      <c r="AY12" s="422"/>
      <c r="AZ12" s="422"/>
      <c r="BA12" s="422"/>
      <c r="BB12" s="423"/>
      <c r="BC12" s="432" t="s">
        <v>86</v>
      </c>
      <c r="BD12" s="426" t="s">
        <v>2</v>
      </c>
      <c r="BE12" s="428" t="s">
        <v>5</v>
      </c>
      <c r="BF12" s="429"/>
      <c r="BG12" s="430"/>
      <c r="BI12" s="419" t="s">
        <v>91</v>
      </c>
      <c r="BJ12" s="421" t="s">
        <v>90</v>
      </c>
      <c r="BK12" s="422"/>
      <c r="BL12" s="422"/>
      <c r="BM12" s="422"/>
      <c r="BN12" s="423"/>
      <c r="BO12" s="432" t="s">
        <v>86</v>
      </c>
      <c r="BP12" s="426" t="s">
        <v>2</v>
      </c>
      <c r="BQ12" s="428" t="s">
        <v>5</v>
      </c>
      <c r="BR12" s="429"/>
      <c r="BS12" s="430"/>
      <c r="BU12" s="419" t="s">
        <v>91</v>
      </c>
      <c r="BV12" s="421" t="s">
        <v>90</v>
      </c>
      <c r="BW12" s="422"/>
      <c r="BX12" s="422"/>
      <c r="BY12" s="422"/>
      <c r="BZ12" s="423"/>
      <c r="CA12" s="432" t="s">
        <v>86</v>
      </c>
      <c r="CB12" s="426" t="s">
        <v>2</v>
      </c>
      <c r="CC12" s="428" t="s">
        <v>5</v>
      </c>
      <c r="CD12" s="429"/>
      <c r="CE12" s="430"/>
      <c r="CF12" s="102"/>
      <c r="CG12" s="440" t="s">
        <v>85</v>
      </c>
      <c r="CH12" s="436" t="s">
        <v>1</v>
      </c>
      <c r="CI12" s="437"/>
      <c r="CJ12" s="437"/>
      <c r="CK12" s="437"/>
      <c r="CL12" s="437"/>
      <c r="CM12" s="432" t="s">
        <v>86</v>
      </c>
      <c r="CN12" s="426" t="s">
        <v>2</v>
      </c>
      <c r="CO12" s="434" t="s">
        <v>5</v>
      </c>
      <c r="CP12" s="434"/>
      <c r="CQ12" s="435"/>
    </row>
    <row r="13" spans="1:95" ht="25.5" customHeight="1" thickBot="1">
      <c r="A13" s="420"/>
      <c r="B13" s="103">
        <v>5</v>
      </c>
      <c r="C13" s="104">
        <v>4</v>
      </c>
      <c r="D13" s="104">
        <v>3</v>
      </c>
      <c r="E13" s="104">
        <v>2</v>
      </c>
      <c r="F13" s="104">
        <v>1</v>
      </c>
      <c r="G13" s="433"/>
      <c r="H13" s="427"/>
      <c r="I13" s="105" t="s">
        <v>52</v>
      </c>
      <c r="J13" s="106" t="s">
        <v>54</v>
      </c>
      <c r="K13" s="107" t="s">
        <v>53</v>
      </c>
      <c r="M13" s="420"/>
      <c r="N13" s="103">
        <v>5</v>
      </c>
      <c r="O13" s="104">
        <v>4</v>
      </c>
      <c r="P13" s="104">
        <v>3</v>
      </c>
      <c r="Q13" s="104">
        <v>2</v>
      </c>
      <c r="R13" s="104">
        <v>1</v>
      </c>
      <c r="S13" s="433"/>
      <c r="T13" s="427"/>
      <c r="U13" s="105" t="s">
        <v>52</v>
      </c>
      <c r="V13" s="106" t="s">
        <v>54</v>
      </c>
      <c r="W13" s="107" t="s">
        <v>53</v>
      </c>
      <c r="Y13" s="420"/>
      <c r="Z13" s="103">
        <v>5</v>
      </c>
      <c r="AA13" s="104">
        <v>4</v>
      </c>
      <c r="AB13" s="104">
        <v>3</v>
      </c>
      <c r="AC13" s="104">
        <v>2</v>
      </c>
      <c r="AD13" s="104">
        <v>1</v>
      </c>
      <c r="AE13" s="433"/>
      <c r="AF13" s="427"/>
      <c r="AG13" s="105" t="s">
        <v>52</v>
      </c>
      <c r="AH13" s="106" t="s">
        <v>54</v>
      </c>
      <c r="AI13" s="107" t="s">
        <v>53</v>
      </c>
      <c r="AJ13" s="108"/>
      <c r="AK13" s="420"/>
      <c r="AL13" s="103">
        <v>5</v>
      </c>
      <c r="AM13" s="104">
        <v>4</v>
      </c>
      <c r="AN13" s="104">
        <v>3</v>
      </c>
      <c r="AO13" s="104">
        <v>2</v>
      </c>
      <c r="AP13" s="104">
        <v>1</v>
      </c>
      <c r="AQ13" s="433"/>
      <c r="AR13" s="427"/>
      <c r="AS13" s="105" t="s">
        <v>52</v>
      </c>
      <c r="AT13" s="106" t="s">
        <v>54</v>
      </c>
      <c r="AU13" s="107" t="s">
        <v>53</v>
      </c>
      <c r="AW13" s="420"/>
      <c r="AX13" s="103">
        <v>5</v>
      </c>
      <c r="AY13" s="104">
        <v>4</v>
      </c>
      <c r="AZ13" s="104">
        <v>3</v>
      </c>
      <c r="BA13" s="104">
        <v>2</v>
      </c>
      <c r="BB13" s="104">
        <v>1</v>
      </c>
      <c r="BC13" s="433"/>
      <c r="BD13" s="427"/>
      <c r="BE13" s="105" t="s">
        <v>52</v>
      </c>
      <c r="BF13" s="106" t="s">
        <v>54</v>
      </c>
      <c r="BG13" s="107" t="s">
        <v>53</v>
      </c>
      <c r="BI13" s="420"/>
      <c r="BJ13" s="103">
        <v>5</v>
      </c>
      <c r="BK13" s="104">
        <v>4</v>
      </c>
      <c r="BL13" s="104">
        <v>3</v>
      </c>
      <c r="BM13" s="104">
        <v>2</v>
      </c>
      <c r="BN13" s="104">
        <v>1</v>
      </c>
      <c r="BO13" s="433"/>
      <c r="BP13" s="427"/>
      <c r="BQ13" s="105" t="s">
        <v>52</v>
      </c>
      <c r="BR13" s="106" t="s">
        <v>54</v>
      </c>
      <c r="BS13" s="107" t="s">
        <v>53</v>
      </c>
      <c r="BU13" s="420"/>
      <c r="BV13" s="103">
        <v>5</v>
      </c>
      <c r="BW13" s="104">
        <v>4</v>
      </c>
      <c r="BX13" s="104">
        <v>3</v>
      </c>
      <c r="BY13" s="104">
        <v>2</v>
      </c>
      <c r="BZ13" s="104">
        <v>1</v>
      </c>
      <c r="CA13" s="433"/>
      <c r="CB13" s="427"/>
      <c r="CC13" s="105" t="s">
        <v>52</v>
      </c>
      <c r="CD13" s="106" t="s">
        <v>54</v>
      </c>
      <c r="CE13" s="107" t="s">
        <v>53</v>
      </c>
      <c r="CF13" s="108"/>
      <c r="CG13" s="441"/>
      <c r="CH13" s="103">
        <v>5</v>
      </c>
      <c r="CI13" s="104">
        <v>4</v>
      </c>
      <c r="CJ13" s="104">
        <v>3</v>
      </c>
      <c r="CK13" s="104">
        <v>2</v>
      </c>
      <c r="CL13" s="104">
        <v>1</v>
      </c>
      <c r="CM13" s="433"/>
      <c r="CN13" s="427"/>
      <c r="CO13" s="105" t="s">
        <v>52</v>
      </c>
      <c r="CP13" s="106" t="s">
        <v>54</v>
      </c>
      <c r="CQ13" s="107" t="s">
        <v>53</v>
      </c>
    </row>
    <row r="14" spans="1:95" ht="26.25" customHeight="1">
      <c r="A14" s="160" t="s">
        <v>135</v>
      </c>
      <c r="B14" s="121"/>
      <c r="C14" s="48"/>
      <c r="D14" s="48"/>
      <c r="E14" s="48"/>
      <c r="F14" s="48"/>
      <c r="G14" s="47"/>
      <c r="H14" s="48"/>
      <c r="I14" s="122"/>
      <c r="J14" s="123"/>
      <c r="K14" s="124"/>
      <c r="M14" s="160" t="s">
        <v>135</v>
      </c>
      <c r="N14" s="121"/>
      <c r="O14" s="48"/>
      <c r="P14" s="48"/>
      <c r="Q14" s="48"/>
      <c r="R14" s="48"/>
      <c r="S14" s="47"/>
      <c r="T14" s="48"/>
      <c r="U14" s="122"/>
      <c r="V14" s="123"/>
      <c r="W14" s="124"/>
      <c r="Y14" s="160" t="s">
        <v>135</v>
      </c>
      <c r="Z14" s="121"/>
      <c r="AA14" s="48"/>
      <c r="AB14" s="48"/>
      <c r="AC14" s="48"/>
      <c r="AD14" s="48"/>
      <c r="AE14" s="47"/>
      <c r="AF14" s="48"/>
      <c r="AG14" s="122"/>
      <c r="AH14" s="123"/>
      <c r="AI14" s="124"/>
      <c r="AJ14" s="125"/>
      <c r="AK14" s="160" t="s">
        <v>135</v>
      </c>
      <c r="AL14" s="121"/>
      <c r="AM14" s="48"/>
      <c r="AN14" s="48"/>
      <c r="AO14" s="48"/>
      <c r="AP14" s="48"/>
      <c r="AQ14" s="47"/>
      <c r="AR14" s="48"/>
      <c r="AS14" s="122"/>
      <c r="AT14" s="123"/>
      <c r="AU14" s="124"/>
      <c r="AW14" s="160" t="s">
        <v>135</v>
      </c>
      <c r="AX14" s="121"/>
      <c r="AY14" s="48"/>
      <c r="AZ14" s="48"/>
      <c r="BA14" s="48"/>
      <c r="BB14" s="48"/>
      <c r="BC14" s="47"/>
      <c r="BD14" s="48"/>
      <c r="BE14" s="122"/>
      <c r="BF14" s="123"/>
      <c r="BG14" s="124"/>
      <c r="BI14" s="160" t="s">
        <v>135</v>
      </c>
      <c r="BJ14" s="121"/>
      <c r="BK14" s="48"/>
      <c r="BL14" s="48"/>
      <c r="BM14" s="48"/>
      <c r="BN14" s="48"/>
      <c r="BO14" s="47"/>
      <c r="BP14" s="48"/>
      <c r="BQ14" s="122"/>
      <c r="BR14" s="123"/>
      <c r="BS14" s="124"/>
      <c r="BU14" s="160" t="s">
        <v>135</v>
      </c>
      <c r="BV14" s="121"/>
      <c r="BW14" s="48"/>
      <c r="BX14" s="48"/>
      <c r="BY14" s="48"/>
      <c r="BZ14" s="48"/>
      <c r="CA14" s="47"/>
      <c r="CB14" s="48"/>
      <c r="CC14" s="122"/>
      <c r="CD14" s="123"/>
      <c r="CE14" s="124"/>
      <c r="CF14" s="125"/>
      <c r="CG14" s="313" t="s">
        <v>135</v>
      </c>
      <c r="CH14" s="280"/>
      <c r="CI14" s="281"/>
      <c r="CJ14" s="281"/>
      <c r="CK14" s="281"/>
      <c r="CL14" s="281"/>
      <c r="CM14" s="281"/>
      <c r="CN14" s="281"/>
      <c r="CO14" s="281"/>
      <c r="CP14" s="281"/>
      <c r="CQ14" s="314"/>
    </row>
    <row r="15" spans="1:95" ht="23.25" customHeight="1">
      <c r="A15" s="126" t="s">
        <v>136</v>
      </c>
      <c r="B15" s="109">
        <v>27</v>
      </c>
      <c r="C15" s="110">
        <v>20</v>
      </c>
      <c r="D15" s="110">
        <v>3</v>
      </c>
      <c r="E15" s="110">
        <v>0</v>
      </c>
      <c r="F15" s="110">
        <v>0</v>
      </c>
      <c r="G15" s="110">
        <v>0</v>
      </c>
      <c r="H15" s="110">
        <f>SUM(B15:G15)</f>
        <v>50</v>
      </c>
      <c r="I15" s="111"/>
      <c r="J15" s="112"/>
      <c r="K15" s="113"/>
      <c r="M15" s="126" t="s">
        <v>136</v>
      </c>
      <c r="N15" s="109">
        <v>3</v>
      </c>
      <c r="O15" s="110">
        <v>1</v>
      </c>
      <c r="P15" s="110">
        <v>0</v>
      </c>
      <c r="Q15" s="110">
        <v>0</v>
      </c>
      <c r="R15" s="110">
        <v>0</v>
      </c>
      <c r="S15" s="110">
        <v>0</v>
      </c>
      <c r="T15" s="110">
        <f>SUM(N15:S15)</f>
        <v>4</v>
      </c>
      <c r="U15" s="111"/>
      <c r="V15" s="112"/>
      <c r="W15" s="113"/>
      <c r="Y15" s="126" t="s">
        <v>136</v>
      </c>
      <c r="Z15" s="109">
        <v>5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f>SUM(Z15:AE15)</f>
        <v>5</v>
      </c>
      <c r="AG15" s="111"/>
      <c r="AH15" s="112"/>
      <c r="AI15" s="113"/>
      <c r="AJ15" s="114"/>
      <c r="AK15" s="126" t="s">
        <v>136</v>
      </c>
      <c r="AL15" s="109">
        <v>17</v>
      </c>
      <c r="AM15" s="110">
        <v>12</v>
      </c>
      <c r="AN15" s="110">
        <v>0</v>
      </c>
      <c r="AO15" s="110">
        <v>0</v>
      </c>
      <c r="AP15" s="110">
        <v>0</v>
      </c>
      <c r="AQ15" s="110">
        <v>0</v>
      </c>
      <c r="AR15" s="110">
        <f>SUM(AL15:AQ15)</f>
        <v>29</v>
      </c>
      <c r="AS15" s="111"/>
      <c r="AT15" s="112"/>
      <c r="AU15" s="113"/>
      <c r="AW15" s="126" t="s">
        <v>136</v>
      </c>
      <c r="AX15" s="109">
        <v>13</v>
      </c>
      <c r="AY15" s="110">
        <v>5</v>
      </c>
      <c r="AZ15" s="110">
        <v>1</v>
      </c>
      <c r="BA15" s="110">
        <v>0</v>
      </c>
      <c r="BB15" s="110">
        <v>0</v>
      </c>
      <c r="BC15" s="110">
        <v>0</v>
      </c>
      <c r="BD15" s="110">
        <f>SUM(AX15:BC15)</f>
        <v>19</v>
      </c>
      <c r="BE15" s="111"/>
      <c r="BF15" s="112"/>
      <c r="BG15" s="113"/>
      <c r="BI15" s="126" t="s">
        <v>136</v>
      </c>
      <c r="BJ15" s="109">
        <v>41</v>
      </c>
      <c r="BK15" s="110">
        <v>24</v>
      </c>
      <c r="BL15" s="110">
        <v>0</v>
      </c>
      <c r="BM15" s="110">
        <v>0</v>
      </c>
      <c r="BN15" s="110">
        <v>0</v>
      </c>
      <c r="BO15" s="110">
        <v>0</v>
      </c>
      <c r="BP15" s="110">
        <f>SUM(BJ15:BO15)</f>
        <v>65</v>
      </c>
      <c r="BQ15" s="111"/>
      <c r="BR15" s="112"/>
      <c r="BS15" s="113"/>
      <c r="BU15" s="126" t="s">
        <v>136</v>
      </c>
      <c r="BV15" s="109">
        <v>13</v>
      </c>
      <c r="BW15" s="110">
        <v>14</v>
      </c>
      <c r="BX15" s="110">
        <v>3</v>
      </c>
      <c r="BY15" s="110">
        <v>0</v>
      </c>
      <c r="BZ15" s="110">
        <v>0</v>
      </c>
      <c r="CA15" s="110">
        <v>0</v>
      </c>
      <c r="CB15" s="110">
        <f>SUM(BV15:CA15)</f>
        <v>30</v>
      </c>
      <c r="CC15" s="111"/>
      <c r="CD15" s="112"/>
      <c r="CE15" s="113"/>
      <c r="CF15" s="114"/>
      <c r="CG15" s="315" t="s">
        <v>136</v>
      </c>
      <c r="CH15" s="284">
        <f aca="true" t="shared" si="0" ref="CH15:CM19">B15+N15+Z15+AL15+AX15+BJ15+BV15</f>
        <v>119</v>
      </c>
      <c r="CI15" s="285">
        <f t="shared" si="0"/>
        <v>76</v>
      </c>
      <c r="CJ15" s="285">
        <f t="shared" si="0"/>
        <v>7</v>
      </c>
      <c r="CK15" s="285">
        <f t="shared" si="0"/>
        <v>0</v>
      </c>
      <c r="CL15" s="285">
        <f t="shared" si="0"/>
        <v>0</v>
      </c>
      <c r="CM15" s="285">
        <f t="shared" si="0"/>
        <v>0</v>
      </c>
      <c r="CN15" s="285">
        <f>SUM(CH15:CM15)</f>
        <v>202</v>
      </c>
      <c r="CO15" s="285"/>
      <c r="CP15" s="285"/>
      <c r="CQ15" s="316"/>
    </row>
    <row r="16" spans="1:95" ht="27.75" customHeight="1">
      <c r="A16" s="115" t="s">
        <v>137</v>
      </c>
      <c r="B16" s="127">
        <v>36</v>
      </c>
      <c r="C16" s="128">
        <v>12</v>
      </c>
      <c r="D16" s="128">
        <v>2</v>
      </c>
      <c r="E16" s="128">
        <v>0</v>
      </c>
      <c r="F16" s="128">
        <v>0</v>
      </c>
      <c r="G16" s="128">
        <v>0</v>
      </c>
      <c r="H16" s="110">
        <f>SUM(B16:G16)</f>
        <v>50</v>
      </c>
      <c r="I16" s="111"/>
      <c r="J16" s="112"/>
      <c r="K16" s="113"/>
      <c r="M16" s="115" t="s">
        <v>137</v>
      </c>
      <c r="N16" s="127">
        <v>3</v>
      </c>
      <c r="O16" s="128">
        <v>1</v>
      </c>
      <c r="P16" s="128">
        <v>0</v>
      </c>
      <c r="Q16" s="128">
        <v>0</v>
      </c>
      <c r="R16" s="128">
        <v>0</v>
      </c>
      <c r="S16" s="128">
        <v>0</v>
      </c>
      <c r="T16" s="110">
        <f>SUM(N16:S16)</f>
        <v>4</v>
      </c>
      <c r="U16" s="111"/>
      <c r="V16" s="112"/>
      <c r="W16" s="113"/>
      <c r="Y16" s="115" t="s">
        <v>137</v>
      </c>
      <c r="Z16" s="127">
        <v>5</v>
      </c>
      <c r="AA16" s="128">
        <v>0</v>
      </c>
      <c r="AB16" s="128">
        <v>0</v>
      </c>
      <c r="AC16" s="128">
        <v>0</v>
      </c>
      <c r="AD16" s="128">
        <v>0</v>
      </c>
      <c r="AE16" s="128">
        <v>0</v>
      </c>
      <c r="AF16" s="110">
        <f>SUM(Z16:AE16)</f>
        <v>5</v>
      </c>
      <c r="AG16" s="111"/>
      <c r="AH16" s="112"/>
      <c r="AI16" s="113"/>
      <c r="AJ16" s="114"/>
      <c r="AK16" s="115" t="s">
        <v>137</v>
      </c>
      <c r="AL16" s="127">
        <v>21</v>
      </c>
      <c r="AM16" s="128">
        <v>8</v>
      </c>
      <c r="AN16" s="128">
        <v>0</v>
      </c>
      <c r="AO16" s="128">
        <v>0</v>
      </c>
      <c r="AP16" s="128">
        <v>0</v>
      </c>
      <c r="AQ16" s="128">
        <v>0</v>
      </c>
      <c r="AR16" s="110">
        <f>SUM(AL16:AQ16)</f>
        <v>29</v>
      </c>
      <c r="AS16" s="111"/>
      <c r="AT16" s="112"/>
      <c r="AU16" s="113"/>
      <c r="AW16" s="115" t="s">
        <v>137</v>
      </c>
      <c r="AX16" s="127">
        <v>12</v>
      </c>
      <c r="AY16" s="128">
        <v>6</v>
      </c>
      <c r="AZ16" s="128">
        <v>1</v>
      </c>
      <c r="BA16" s="128">
        <v>0</v>
      </c>
      <c r="BB16" s="128">
        <v>0</v>
      </c>
      <c r="BC16" s="128">
        <v>0</v>
      </c>
      <c r="BD16" s="110">
        <f>SUM(AX16:BC16)</f>
        <v>19</v>
      </c>
      <c r="BE16" s="111"/>
      <c r="BF16" s="112"/>
      <c r="BG16" s="113"/>
      <c r="BI16" s="115" t="s">
        <v>137</v>
      </c>
      <c r="BJ16" s="127">
        <v>51</v>
      </c>
      <c r="BK16" s="128">
        <v>14</v>
      </c>
      <c r="BL16" s="128">
        <v>0</v>
      </c>
      <c r="BM16" s="128">
        <v>0</v>
      </c>
      <c r="BN16" s="128">
        <v>0</v>
      </c>
      <c r="BO16" s="128">
        <v>0</v>
      </c>
      <c r="BP16" s="110">
        <f>SUM(BJ16:BO16)</f>
        <v>65</v>
      </c>
      <c r="BQ16" s="111"/>
      <c r="BR16" s="112"/>
      <c r="BS16" s="113"/>
      <c r="BU16" s="115" t="s">
        <v>137</v>
      </c>
      <c r="BV16" s="127">
        <v>20</v>
      </c>
      <c r="BW16" s="128">
        <v>10</v>
      </c>
      <c r="BX16" s="128">
        <v>0</v>
      </c>
      <c r="BY16" s="128">
        <v>0</v>
      </c>
      <c r="BZ16" s="128">
        <v>0</v>
      </c>
      <c r="CA16" s="128">
        <v>0</v>
      </c>
      <c r="CB16" s="110">
        <f>SUM(BV16:CA16)</f>
        <v>30</v>
      </c>
      <c r="CC16" s="111"/>
      <c r="CD16" s="112"/>
      <c r="CE16" s="113"/>
      <c r="CF16" s="114"/>
      <c r="CG16" s="315" t="s">
        <v>137</v>
      </c>
      <c r="CH16" s="284">
        <f t="shared" si="0"/>
        <v>148</v>
      </c>
      <c r="CI16" s="285">
        <f t="shared" si="0"/>
        <v>51</v>
      </c>
      <c r="CJ16" s="285">
        <f t="shared" si="0"/>
        <v>3</v>
      </c>
      <c r="CK16" s="285">
        <f t="shared" si="0"/>
        <v>0</v>
      </c>
      <c r="CL16" s="285">
        <f t="shared" si="0"/>
        <v>0</v>
      </c>
      <c r="CM16" s="285">
        <f t="shared" si="0"/>
        <v>0</v>
      </c>
      <c r="CN16" s="285">
        <f>SUM(CH16:CM16)</f>
        <v>202</v>
      </c>
      <c r="CO16" s="285"/>
      <c r="CP16" s="285"/>
      <c r="CQ16" s="316"/>
    </row>
    <row r="17" spans="1:95" ht="46.5" customHeight="1">
      <c r="A17" s="46" t="s">
        <v>138</v>
      </c>
      <c r="B17" s="109">
        <v>34</v>
      </c>
      <c r="C17" s="110">
        <v>14</v>
      </c>
      <c r="D17" s="110">
        <v>2</v>
      </c>
      <c r="E17" s="110">
        <v>0</v>
      </c>
      <c r="F17" s="110">
        <v>0</v>
      </c>
      <c r="G17" s="110">
        <v>0</v>
      </c>
      <c r="H17" s="110">
        <f>SUM(B17:G17)</f>
        <v>50</v>
      </c>
      <c r="I17" s="111"/>
      <c r="J17" s="112"/>
      <c r="K17" s="113"/>
      <c r="M17" s="46" t="s">
        <v>138</v>
      </c>
      <c r="N17" s="109">
        <v>3</v>
      </c>
      <c r="O17" s="110">
        <v>1</v>
      </c>
      <c r="P17" s="110">
        <v>0</v>
      </c>
      <c r="Q17" s="110">
        <v>0</v>
      </c>
      <c r="R17" s="110">
        <v>0</v>
      </c>
      <c r="S17" s="110">
        <v>0</v>
      </c>
      <c r="T17" s="110">
        <f>SUM(N17:S17)</f>
        <v>4</v>
      </c>
      <c r="U17" s="111"/>
      <c r="V17" s="112"/>
      <c r="W17" s="113"/>
      <c r="Y17" s="46" t="s">
        <v>138</v>
      </c>
      <c r="Z17" s="109">
        <v>5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f>SUM(Z17:AE17)</f>
        <v>5</v>
      </c>
      <c r="AG17" s="111"/>
      <c r="AH17" s="112"/>
      <c r="AI17" s="113"/>
      <c r="AJ17" s="114"/>
      <c r="AK17" s="46" t="s">
        <v>138</v>
      </c>
      <c r="AL17" s="109">
        <v>20</v>
      </c>
      <c r="AM17" s="110">
        <v>9</v>
      </c>
      <c r="AN17" s="110">
        <v>0</v>
      </c>
      <c r="AO17" s="110">
        <v>0</v>
      </c>
      <c r="AP17" s="110">
        <v>0</v>
      </c>
      <c r="AQ17" s="110">
        <v>0</v>
      </c>
      <c r="AR17" s="110">
        <f>SUM(AL17:AQ17)</f>
        <v>29</v>
      </c>
      <c r="AS17" s="111"/>
      <c r="AT17" s="112"/>
      <c r="AU17" s="113"/>
      <c r="AW17" s="46" t="s">
        <v>138</v>
      </c>
      <c r="AX17" s="109">
        <v>14</v>
      </c>
      <c r="AY17" s="110">
        <v>5</v>
      </c>
      <c r="AZ17" s="110">
        <v>0</v>
      </c>
      <c r="BA17" s="110">
        <v>0</v>
      </c>
      <c r="BB17" s="110">
        <v>0</v>
      </c>
      <c r="BC17" s="110">
        <v>0</v>
      </c>
      <c r="BD17" s="110">
        <f>SUM(AX17:BC17)</f>
        <v>19</v>
      </c>
      <c r="BE17" s="111"/>
      <c r="BF17" s="112"/>
      <c r="BG17" s="113"/>
      <c r="BI17" s="46" t="s">
        <v>138</v>
      </c>
      <c r="BJ17" s="109">
        <v>55</v>
      </c>
      <c r="BK17" s="110">
        <v>10</v>
      </c>
      <c r="BL17" s="110">
        <v>0</v>
      </c>
      <c r="BM17" s="110">
        <v>0</v>
      </c>
      <c r="BN17" s="110">
        <v>0</v>
      </c>
      <c r="BO17" s="110">
        <v>0</v>
      </c>
      <c r="BP17" s="110">
        <f>SUM(BJ17:BO17)</f>
        <v>65</v>
      </c>
      <c r="BQ17" s="111"/>
      <c r="BR17" s="112"/>
      <c r="BS17" s="113"/>
      <c r="BU17" s="46" t="s">
        <v>138</v>
      </c>
      <c r="BV17" s="109">
        <v>21</v>
      </c>
      <c r="BW17" s="110">
        <v>8</v>
      </c>
      <c r="BX17" s="110">
        <v>1</v>
      </c>
      <c r="BY17" s="110">
        <v>0</v>
      </c>
      <c r="BZ17" s="110">
        <v>0</v>
      </c>
      <c r="CA17" s="110">
        <v>0</v>
      </c>
      <c r="CB17" s="110">
        <f>SUM(BV17:CA17)</f>
        <v>30</v>
      </c>
      <c r="CC17" s="111"/>
      <c r="CD17" s="112"/>
      <c r="CE17" s="113"/>
      <c r="CF17" s="114"/>
      <c r="CG17" s="317" t="s">
        <v>138</v>
      </c>
      <c r="CH17" s="284">
        <f t="shared" si="0"/>
        <v>152</v>
      </c>
      <c r="CI17" s="285">
        <f t="shared" si="0"/>
        <v>47</v>
      </c>
      <c r="CJ17" s="285">
        <f t="shared" si="0"/>
        <v>3</v>
      </c>
      <c r="CK17" s="285">
        <f t="shared" si="0"/>
        <v>0</v>
      </c>
      <c r="CL17" s="285">
        <f t="shared" si="0"/>
        <v>0</v>
      </c>
      <c r="CM17" s="285">
        <f t="shared" si="0"/>
        <v>0</v>
      </c>
      <c r="CN17" s="285">
        <f>SUM(CH17:CM17)</f>
        <v>202</v>
      </c>
      <c r="CO17" s="285"/>
      <c r="CP17" s="285"/>
      <c r="CQ17" s="316"/>
    </row>
    <row r="18" spans="1:95" ht="56.25">
      <c r="A18" s="193" t="s">
        <v>139</v>
      </c>
      <c r="B18" s="127">
        <v>24</v>
      </c>
      <c r="C18" s="128">
        <v>24</v>
      </c>
      <c r="D18" s="128">
        <v>1</v>
      </c>
      <c r="E18" s="128">
        <v>0</v>
      </c>
      <c r="F18" s="128">
        <v>0</v>
      </c>
      <c r="G18" s="128">
        <v>1</v>
      </c>
      <c r="H18" s="110">
        <f>SUM(B18:G18)</f>
        <v>50</v>
      </c>
      <c r="I18" s="111"/>
      <c r="J18" s="112"/>
      <c r="K18" s="113"/>
      <c r="M18" s="193" t="s">
        <v>139</v>
      </c>
      <c r="N18" s="127">
        <v>2</v>
      </c>
      <c r="O18" s="128">
        <v>2</v>
      </c>
      <c r="P18" s="128">
        <v>0</v>
      </c>
      <c r="Q18" s="128">
        <v>0</v>
      </c>
      <c r="R18" s="128">
        <v>0</v>
      </c>
      <c r="S18" s="128">
        <v>0</v>
      </c>
      <c r="T18" s="110">
        <f>SUM(N18:S18)</f>
        <v>4</v>
      </c>
      <c r="U18" s="111"/>
      <c r="V18" s="112"/>
      <c r="W18" s="113"/>
      <c r="Y18" s="193" t="s">
        <v>139</v>
      </c>
      <c r="Z18" s="127">
        <v>0</v>
      </c>
      <c r="AA18" s="128">
        <v>5</v>
      </c>
      <c r="AB18" s="128">
        <v>0</v>
      </c>
      <c r="AC18" s="128">
        <v>0</v>
      </c>
      <c r="AD18" s="128">
        <v>0</v>
      </c>
      <c r="AE18" s="128">
        <v>0</v>
      </c>
      <c r="AF18" s="110">
        <f>SUM(Z18:AE18)</f>
        <v>5</v>
      </c>
      <c r="AG18" s="111"/>
      <c r="AH18" s="112"/>
      <c r="AI18" s="113"/>
      <c r="AJ18" s="114"/>
      <c r="AK18" s="193" t="s">
        <v>139</v>
      </c>
      <c r="AL18" s="127">
        <v>14</v>
      </c>
      <c r="AM18" s="128">
        <v>13</v>
      </c>
      <c r="AN18" s="128">
        <v>2</v>
      </c>
      <c r="AO18" s="128">
        <v>0</v>
      </c>
      <c r="AP18" s="128">
        <v>0</v>
      </c>
      <c r="AQ18" s="128">
        <v>0</v>
      </c>
      <c r="AR18" s="110">
        <f>SUM(AL18:AQ18)</f>
        <v>29</v>
      </c>
      <c r="AS18" s="111"/>
      <c r="AT18" s="112"/>
      <c r="AU18" s="113"/>
      <c r="AW18" s="193" t="s">
        <v>139</v>
      </c>
      <c r="AX18" s="127">
        <v>12</v>
      </c>
      <c r="AY18" s="128">
        <v>7</v>
      </c>
      <c r="AZ18" s="128">
        <v>0</v>
      </c>
      <c r="BA18" s="128">
        <v>0</v>
      </c>
      <c r="BB18" s="128">
        <v>0</v>
      </c>
      <c r="BC18" s="128">
        <v>0</v>
      </c>
      <c r="BD18" s="110">
        <f>SUM(AX18:BC18)</f>
        <v>19</v>
      </c>
      <c r="BE18" s="111"/>
      <c r="BF18" s="112"/>
      <c r="BG18" s="113"/>
      <c r="BI18" s="193" t="s">
        <v>139</v>
      </c>
      <c r="BJ18" s="127">
        <v>38</v>
      </c>
      <c r="BK18" s="128">
        <v>27</v>
      </c>
      <c r="BL18" s="128">
        <v>0</v>
      </c>
      <c r="BM18" s="128">
        <v>0</v>
      </c>
      <c r="BN18" s="128">
        <v>0</v>
      </c>
      <c r="BO18" s="128">
        <v>0</v>
      </c>
      <c r="BP18" s="110">
        <f>SUM(BJ18:BO18)</f>
        <v>65</v>
      </c>
      <c r="BQ18" s="111"/>
      <c r="BR18" s="112"/>
      <c r="BS18" s="113"/>
      <c r="BU18" s="193" t="s">
        <v>139</v>
      </c>
      <c r="BV18" s="127">
        <v>12</v>
      </c>
      <c r="BW18" s="128">
        <v>17</v>
      </c>
      <c r="BX18" s="128">
        <v>1</v>
      </c>
      <c r="BY18" s="128">
        <v>0</v>
      </c>
      <c r="BZ18" s="128">
        <v>0</v>
      </c>
      <c r="CA18" s="128">
        <v>0</v>
      </c>
      <c r="CB18" s="110">
        <f>SUM(BV18:CA18)</f>
        <v>30</v>
      </c>
      <c r="CC18" s="111"/>
      <c r="CD18" s="112"/>
      <c r="CE18" s="113"/>
      <c r="CF18" s="114"/>
      <c r="CG18" s="317" t="s">
        <v>139</v>
      </c>
      <c r="CH18" s="284">
        <f t="shared" si="0"/>
        <v>102</v>
      </c>
      <c r="CI18" s="285">
        <f t="shared" si="0"/>
        <v>95</v>
      </c>
      <c r="CJ18" s="285">
        <f t="shared" si="0"/>
        <v>4</v>
      </c>
      <c r="CK18" s="285">
        <f t="shared" si="0"/>
        <v>0</v>
      </c>
      <c r="CL18" s="285">
        <f t="shared" si="0"/>
        <v>0</v>
      </c>
      <c r="CM18" s="285">
        <f t="shared" si="0"/>
        <v>1</v>
      </c>
      <c r="CN18" s="285">
        <f>SUM(CH18:CM18)</f>
        <v>202</v>
      </c>
      <c r="CO18" s="285"/>
      <c r="CP18" s="285"/>
      <c r="CQ18" s="316"/>
    </row>
    <row r="19" spans="1:95" ht="59.25" customHeight="1" thickBot="1">
      <c r="A19" s="49" t="s">
        <v>140</v>
      </c>
      <c r="B19" s="127">
        <v>21</v>
      </c>
      <c r="C19" s="128">
        <v>23</v>
      </c>
      <c r="D19" s="128">
        <v>4</v>
      </c>
      <c r="E19" s="128">
        <v>0</v>
      </c>
      <c r="F19" s="128">
        <v>0</v>
      </c>
      <c r="G19" s="128">
        <v>2</v>
      </c>
      <c r="H19" s="110">
        <f>SUM(B19:G19)</f>
        <v>50</v>
      </c>
      <c r="I19" s="129"/>
      <c r="J19" s="130"/>
      <c r="K19" s="131"/>
      <c r="M19" s="49" t="s">
        <v>140</v>
      </c>
      <c r="N19" s="127">
        <v>2</v>
      </c>
      <c r="O19" s="128">
        <v>2</v>
      </c>
      <c r="P19" s="128">
        <v>0</v>
      </c>
      <c r="Q19" s="128">
        <v>0</v>
      </c>
      <c r="R19" s="128">
        <v>0</v>
      </c>
      <c r="S19" s="128">
        <v>0</v>
      </c>
      <c r="T19" s="110">
        <f>SUM(N19:S19)</f>
        <v>4</v>
      </c>
      <c r="U19" s="129"/>
      <c r="V19" s="130"/>
      <c r="W19" s="131"/>
      <c r="Y19" s="49" t="s">
        <v>140</v>
      </c>
      <c r="Z19" s="127">
        <v>4</v>
      </c>
      <c r="AA19" s="128">
        <v>1</v>
      </c>
      <c r="AB19" s="128">
        <v>0</v>
      </c>
      <c r="AC19" s="128">
        <v>0</v>
      </c>
      <c r="AD19" s="128">
        <v>0</v>
      </c>
      <c r="AE19" s="128">
        <v>0</v>
      </c>
      <c r="AF19" s="110">
        <f>SUM(Z19:AE19)</f>
        <v>5</v>
      </c>
      <c r="AG19" s="129"/>
      <c r="AH19" s="130"/>
      <c r="AI19" s="131"/>
      <c r="AJ19" s="114"/>
      <c r="AK19" s="49" t="s">
        <v>140</v>
      </c>
      <c r="AL19" s="127">
        <v>14</v>
      </c>
      <c r="AM19" s="128">
        <v>13</v>
      </c>
      <c r="AN19" s="128">
        <v>2</v>
      </c>
      <c r="AO19" s="128">
        <v>0</v>
      </c>
      <c r="AP19" s="128">
        <v>0</v>
      </c>
      <c r="AQ19" s="128">
        <v>0</v>
      </c>
      <c r="AR19" s="110">
        <f>SUM(AL19:AQ19)</f>
        <v>29</v>
      </c>
      <c r="AS19" s="129"/>
      <c r="AT19" s="130"/>
      <c r="AU19" s="131"/>
      <c r="AW19" s="49" t="s">
        <v>140</v>
      </c>
      <c r="AX19" s="127">
        <v>11</v>
      </c>
      <c r="AY19" s="128">
        <v>8</v>
      </c>
      <c r="AZ19" s="128">
        <v>0</v>
      </c>
      <c r="BA19" s="128">
        <v>0</v>
      </c>
      <c r="BB19" s="128">
        <v>0</v>
      </c>
      <c r="BC19" s="128">
        <v>0</v>
      </c>
      <c r="BD19" s="110">
        <f>SUM(AX19:BC19)</f>
        <v>19</v>
      </c>
      <c r="BE19" s="129"/>
      <c r="BF19" s="130"/>
      <c r="BG19" s="131"/>
      <c r="BI19" s="49" t="s">
        <v>140</v>
      </c>
      <c r="BJ19" s="127">
        <v>38</v>
      </c>
      <c r="BK19" s="128">
        <v>27</v>
      </c>
      <c r="BL19" s="128">
        <v>0</v>
      </c>
      <c r="BM19" s="128">
        <v>0</v>
      </c>
      <c r="BN19" s="128">
        <v>0</v>
      </c>
      <c r="BO19" s="128">
        <v>0</v>
      </c>
      <c r="BP19" s="110">
        <f>SUM(BJ19:BO19)</f>
        <v>65</v>
      </c>
      <c r="BQ19" s="129"/>
      <c r="BR19" s="130"/>
      <c r="BS19" s="131"/>
      <c r="BU19" s="49" t="s">
        <v>140</v>
      </c>
      <c r="BV19" s="127">
        <v>12</v>
      </c>
      <c r="BW19" s="128">
        <v>15</v>
      </c>
      <c r="BX19" s="128">
        <v>3</v>
      </c>
      <c r="BY19" s="128">
        <v>0</v>
      </c>
      <c r="BZ19" s="128">
        <v>0</v>
      </c>
      <c r="CA19" s="128">
        <v>0</v>
      </c>
      <c r="CB19" s="110">
        <f>SUM(BV19:CA19)</f>
        <v>30</v>
      </c>
      <c r="CC19" s="129"/>
      <c r="CD19" s="130"/>
      <c r="CE19" s="131"/>
      <c r="CF19" s="114"/>
      <c r="CG19" s="318" t="s">
        <v>140</v>
      </c>
      <c r="CH19" s="284">
        <f t="shared" si="0"/>
        <v>102</v>
      </c>
      <c r="CI19" s="285">
        <f t="shared" si="0"/>
        <v>89</v>
      </c>
      <c r="CJ19" s="285">
        <f t="shared" si="0"/>
        <v>9</v>
      </c>
      <c r="CK19" s="285">
        <f t="shared" si="0"/>
        <v>0</v>
      </c>
      <c r="CL19" s="285">
        <f t="shared" si="0"/>
        <v>0</v>
      </c>
      <c r="CM19" s="285">
        <f t="shared" si="0"/>
        <v>2</v>
      </c>
      <c r="CN19" s="290">
        <f>SUM(CH19:CM19)</f>
        <v>202</v>
      </c>
      <c r="CO19" s="290"/>
      <c r="CP19" s="290"/>
      <c r="CQ19" s="319"/>
    </row>
    <row r="20" spans="1:95" ht="24" thickBot="1">
      <c r="A20" s="165" t="s">
        <v>4</v>
      </c>
      <c r="B20" s="161">
        <f aca="true" t="shared" si="1" ref="B20:H20">SUM(B15:B19)</f>
        <v>142</v>
      </c>
      <c r="C20" s="138">
        <f t="shared" si="1"/>
        <v>93</v>
      </c>
      <c r="D20" s="138">
        <f t="shared" si="1"/>
        <v>12</v>
      </c>
      <c r="E20" s="138">
        <f t="shared" si="1"/>
        <v>0</v>
      </c>
      <c r="F20" s="138">
        <f t="shared" si="1"/>
        <v>0</v>
      </c>
      <c r="G20" s="166">
        <f t="shared" si="1"/>
        <v>3</v>
      </c>
      <c r="H20" s="138">
        <f t="shared" si="1"/>
        <v>250</v>
      </c>
      <c r="I20" s="167">
        <f>((B20*5)+(C20*4)+(D20*3)+(E20*2)+(F20*1))/(B20+C20+D20+E20+F20)</f>
        <v>4.526315789473684</v>
      </c>
      <c r="J20" s="117" t="s">
        <v>101</v>
      </c>
      <c r="K20" s="132">
        <f>I20*100/5</f>
        <v>90.52631578947367</v>
      </c>
      <c r="M20" s="165" t="s">
        <v>4</v>
      </c>
      <c r="N20" s="161">
        <f aca="true" t="shared" si="2" ref="N20:T20">SUM(N15:N19)</f>
        <v>13</v>
      </c>
      <c r="O20" s="138">
        <f t="shared" si="2"/>
        <v>7</v>
      </c>
      <c r="P20" s="138">
        <f t="shared" si="2"/>
        <v>0</v>
      </c>
      <c r="Q20" s="138">
        <f t="shared" si="2"/>
        <v>0</v>
      </c>
      <c r="R20" s="138">
        <f t="shared" si="2"/>
        <v>0</v>
      </c>
      <c r="S20" s="166">
        <f t="shared" si="2"/>
        <v>0</v>
      </c>
      <c r="T20" s="138">
        <f t="shared" si="2"/>
        <v>20</v>
      </c>
      <c r="U20" s="167">
        <f>((N20*5)+(O20*4)+(P20*3)+(Q20*2)+(R20*1))/(N20+O20+P20+Q20+R20)</f>
        <v>4.65</v>
      </c>
      <c r="V20" s="117" t="s">
        <v>101</v>
      </c>
      <c r="W20" s="132">
        <f>U20*100/5</f>
        <v>93.00000000000001</v>
      </c>
      <c r="Y20" s="165" t="s">
        <v>4</v>
      </c>
      <c r="Z20" s="161">
        <f aca="true" t="shared" si="3" ref="Z20:AF20">SUM(Z15:Z19)</f>
        <v>19</v>
      </c>
      <c r="AA20" s="138">
        <f t="shared" si="3"/>
        <v>6</v>
      </c>
      <c r="AB20" s="138">
        <f t="shared" si="3"/>
        <v>0</v>
      </c>
      <c r="AC20" s="138">
        <f t="shared" si="3"/>
        <v>0</v>
      </c>
      <c r="AD20" s="138">
        <f t="shared" si="3"/>
        <v>0</v>
      </c>
      <c r="AE20" s="166">
        <f t="shared" si="3"/>
        <v>0</v>
      </c>
      <c r="AF20" s="138">
        <f t="shared" si="3"/>
        <v>25</v>
      </c>
      <c r="AG20" s="167">
        <f>((Z20*5)+(AA20*4)+(AB20*3)+(AC20*2)+(AD20*1))/(Z20+AA20+AB20+AC20+AD20)</f>
        <v>4.76</v>
      </c>
      <c r="AH20" s="117" t="s">
        <v>101</v>
      </c>
      <c r="AI20" s="132">
        <f>AG20*100/5</f>
        <v>95.2</v>
      </c>
      <c r="AJ20" s="119"/>
      <c r="AK20" s="165" t="s">
        <v>4</v>
      </c>
      <c r="AL20" s="161">
        <f aca="true" t="shared" si="4" ref="AL20:AR20">SUM(AL15:AL19)</f>
        <v>86</v>
      </c>
      <c r="AM20" s="138">
        <f t="shared" si="4"/>
        <v>55</v>
      </c>
      <c r="AN20" s="138">
        <f t="shared" si="4"/>
        <v>4</v>
      </c>
      <c r="AO20" s="138">
        <f t="shared" si="4"/>
        <v>0</v>
      </c>
      <c r="AP20" s="138">
        <f t="shared" si="4"/>
        <v>0</v>
      </c>
      <c r="AQ20" s="166">
        <f t="shared" si="4"/>
        <v>0</v>
      </c>
      <c r="AR20" s="138">
        <f t="shared" si="4"/>
        <v>145</v>
      </c>
      <c r="AS20" s="167">
        <f>((AL20*5)+(AM20*4)+(AN20*3)+(AO20*2)+(AP20*1))/(AL20+AM20+AN20+AO20+AP20)</f>
        <v>4.56551724137931</v>
      </c>
      <c r="AT20" s="117" t="s">
        <v>101</v>
      </c>
      <c r="AU20" s="132">
        <f>AS20*100/5</f>
        <v>91.31034482758619</v>
      </c>
      <c r="AW20" s="165" t="s">
        <v>4</v>
      </c>
      <c r="AX20" s="161">
        <f aca="true" t="shared" si="5" ref="AX20:BD20">SUM(AX15:AX19)</f>
        <v>62</v>
      </c>
      <c r="AY20" s="138">
        <f t="shared" si="5"/>
        <v>31</v>
      </c>
      <c r="AZ20" s="138">
        <f t="shared" si="5"/>
        <v>2</v>
      </c>
      <c r="BA20" s="138">
        <f t="shared" si="5"/>
        <v>0</v>
      </c>
      <c r="BB20" s="138">
        <f t="shared" si="5"/>
        <v>0</v>
      </c>
      <c r="BC20" s="166">
        <f t="shared" si="5"/>
        <v>0</v>
      </c>
      <c r="BD20" s="138">
        <f t="shared" si="5"/>
        <v>95</v>
      </c>
      <c r="BE20" s="167">
        <f>((AX20*5)+(AY20*4)+(AZ20*3)+(BA20*2)+(BB20*1))/(AX20+AY20+AZ20+BA20+BB20)</f>
        <v>4.631578947368421</v>
      </c>
      <c r="BF20" s="117" t="s">
        <v>101</v>
      </c>
      <c r="BG20" s="132">
        <f>BE20*100/5</f>
        <v>92.63157894736842</v>
      </c>
      <c r="BI20" s="165" t="s">
        <v>4</v>
      </c>
      <c r="BJ20" s="161">
        <f aca="true" t="shared" si="6" ref="BJ20:BP20">SUM(BJ15:BJ19)</f>
        <v>223</v>
      </c>
      <c r="BK20" s="138">
        <f t="shared" si="6"/>
        <v>102</v>
      </c>
      <c r="BL20" s="138">
        <f t="shared" si="6"/>
        <v>0</v>
      </c>
      <c r="BM20" s="138">
        <f t="shared" si="6"/>
        <v>0</v>
      </c>
      <c r="BN20" s="138">
        <f t="shared" si="6"/>
        <v>0</v>
      </c>
      <c r="BO20" s="166">
        <f t="shared" si="6"/>
        <v>0</v>
      </c>
      <c r="BP20" s="138">
        <f t="shared" si="6"/>
        <v>325</v>
      </c>
      <c r="BQ20" s="167">
        <f>((BJ20*5)+(BK20*4)+(BL20*3)+(BM20*2)+(BN20*1))/(BJ20+BK20+BL20+BM20+BN20)</f>
        <v>4.686153846153847</v>
      </c>
      <c r="BR20" s="117" t="s">
        <v>101</v>
      </c>
      <c r="BS20" s="132">
        <f>BQ20*100/5</f>
        <v>93.72307692307693</v>
      </c>
      <c r="BU20" s="165" t="s">
        <v>4</v>
      </c>
      <c r="BV20" s="161">
        <f aca="true" t="shared" si="7" ref="BV20:CB20">SUM(BV15:BV19)</f>
        <v>78</v>
      </c>
      <c r="BW20" s="138">
        <f t="shared" si="7"/>
        <v>64</v>
      </c>
      <c r="BX20" s="138">
        <f t="shared" si="7"/>
        <v>8</v>
      </c>
      <c r="BY20" s="138">
        <f t="shared" si="7"/>
        <v>0</v>
      </c>
      <c r="BZ20" s="138">
        <f t="shared" si="7"/>
        <v>0</v>
      </c>
      <c r="CA20" s="166">
        <f t="shared" si="7"/>
        <v>0</v>
      </c>
      <c r="CB20" s="138">
        <f t="shared" si="7"/>
        <v>150</v>
      </c>
      <c r="CC20" s="167">
        <f>((BV20*5)+(BW20*4)+(BX20*3)+(BY20*2)+(BZ20*1))/(BV20+BW20+BX20+BY20+BZ20)</f>
        <v>4.466666666666667</v>
      </c>
      <c r="CD20" s="117" t="s">
        <v>101</v>
      </c>
      <c r="CE20" s="132">
        <f>CC20*100/5</f>
        <v>89.33333333333334</v>
      </c>
      <c r="CF20" s="119"/>
      <c r="CG20" s="311" t="s">
        <v>4</v>
      </c>
      <c r="CH20" s="163">
        <f aca="true" t="shared" si="8" ref="CH20:CN20">SUM(CH15:CH19)</f>
        <v>623</v>
      </c>
      <c r="CI20" s="164">
        <f t="shared" si="8"/>
        <v>358</v>
      </c>
      <c r="CJ20" s="164">
        <f t="shared" si="8"/>
        <v>26</v>
      </c>
      <c r="CK20" s="164">
        <f t="shared" si="8"/>
        <v>0</v>
      </c>
      <c r="CL20" s="164">
        <f t="shared" si="8"/>
        <v>0</v>
      </c>
      <c r="CM20" s="164">
        <f t="shared" si="8"/>
        <v>3</v>
      </c>
      <c r="CN20" s="164">
        <f t="shared" si="8"/>
        <v>1010</v>
      </c>
      <c r="CO20" s="162">
        <f>((CH20*5)+(CI20*4)+(CJ20*3)+(CK20*2)+(CL20*1))/(CH20+CI20+CJ20+CK20+CL20)</f>
        <v>4.592850049652433</v>
      </c>
      <c r="CP20" s="277" t="s">
        <v>212</v>
      </c>
      <c r="CQ20" s="120">
        <f>CO20*100/5</f>
        <v>91.85700099304866</v>
      </c>
    </row>
    <row r="21" spans="1:95" ht="39" customHeight="1">
      <c r="A21" s="168" t="s">
        <v>141</v>
      </c>
      <c r="B21" s="116"/>
      <c r="C21" s="111"/>
      <c r="D21" s="111"/>
      <c r="E21" s="111"/>
      <c r="F21" s="111"/>
      <c r="G21" s="111"/>
      <c r="H21" s="111"/>
      <c r="I21" s="169"/>
      <c r="J21" s="170"/>
      <c r="K21" s="171"/>
      <c r="M21" s="168" t="s">
        <v>141</v>
      </c>
      <c r="N21" s="116"/>
      <c r="O21" s="111"/>
      <c r="P21" s="111"/>
      <c r="Q21" s="111"/>
      <c r="R21" s="111"/>
      <c r="S21" s="111"/>
      <c r="T21" s="111"/>
      <c r="U21" s="169"/>
      <c r="V21" s="170"/>
      <c r="W21" s="171"/>
      <c r="Y21" s="168" t="s">
        <v>141</v>
      </c>
      <c r="Z21" s="116"/>
      <c r="AA21" s="111"/>
      <c r="AB21" s="111"/>
      <c r="AC21" s="111"/>
      <c r="AD21" s="111"/>
      <c r="AE21" s="111"/>
      <c r="AF21" s="111"/>
      <c r="AG21" s="169"/>
      <c r="AH21" s="170"/>
      <c r="AI21" s="171"/>
      <c r="AJ21" s="114"/>
      <c r="AK21" s="168" t="s">
        <v>141</v>
      </c>
      <c r="AL21" s="116"/>
      <c r="AM21" s="111"/>
      <c r="AN21" s="111"/>
      <c r="AO21" s="111"/>
      <c r="AP21" s="111"/>
      <c r="AQ21" s="111"/>
      <c r="AR21" s="111"/>
      <c r="AS21" s="169"/>
      <c r="AT21" s="170"/>
      <c r="AU21" s="171"/>
      <c r="AW21" s="168" t="s">
        <v>141</v>
      </c>
      <c r="AX21" s="116"/>
      <c r="AY21" s="111"/>
      <c r="AZ21" s="111"/>
      <c r="BA21" s="111"/>
      <c r="BB21" s="111"/>
      <c r="BC21" s="111"/>
      <c r="BD21" s="111"/>
      <c r="BE21" s="169"/>
      <c r="BF21" s="170"/>
      <c r="BG21" s="171"/>
      <c r="BI21" s="168" t="s">
        <v>141</v>
      </c>
      <c r="BJ21" s="116"/>
      <c r="BK21" s="111"/>
      <c r="BL21" s="111"/>
      <c r="BM21" s="111"/>
      <c r="BN21" s="111"/>
      <c r="BO21" s="111"/>
      <c r="BP21" s="111"/>
      <c r="BQ21" s="169"/>
      <c r="BR21" s="170"/>
      <c r="BS21" s="171"/>
      <c r="BU21" s="168" t="s">
        <v>141</v>
      </c>
      <c r="BV21" s="116"/>
      <c r="BW21" s="111"/>
      <c r="BX21" s="111"/>
      <c r="BY21" s="111"/>
      <c r="BZ21" s="111"/>
      <c r="CA21" s="111"/>
      <c r="CB21" s="111"/>
      <c r="CC21" s="169"/>
      <c r="CD21" s="170"/>
      <c r="CE21" s="171"/>
      <c r="CF21" s="114"/>
      <c r="CG21" s="320" t="s">
        <v>141</v>
      </c>
      <c r="CH21" s="280"/>
      <c r="CI21" s="281"/>
      <c r="CJ21" s="281"/>
      <c r="CK21" s="281"/>
      <c r="CL21" s="281"/>
      <c r="CM21" s="281"/>
      <c r="CN21" s="281"/>
      <c r="CO21" s="281"/>
      <c r="CP21" s="281"/>
      <c r="CQ21" s="282"/>
    </row>
    <row r="22" spans="1:95" ht="34.5" customHeight="1">
      <c r="A22" s="49" t="s">
        <v>142</v>
      </c>
      <c r="B22" s="109">
        <v>32</v>
      </c>
      <c r="C22" s="110">
        <v>17</v>
      </c>
      <c r="D22" s="110">
        <v>1</v>
      </c>
      <c r="E22" s="110">
        <v>0</v>
      </c>
      <c r="F22" s="110">
        <v>0</v>
      </c>
      <c r="G22" s="110">
        <v>0</v>
      </c>
      <c r="H22" s="110">
        <f>SUM(B22:G22)</f>
        <v>50</v>
      </c>
      <c r="I22" s="111"/>
      <c r="J22" s="112"/>
      <c r="K22" s="113"/>
      <c r="M22" s="49" t="s">
        <v>142</v>
      </c>
      <c r="N22" s="109">
        <v>2</v>
      </c>
      <c r="O22" s="110">
        <v>2</v>
      </c>
      <c r="P22" s="110">
        <v>0</v>
      </c>
      <c r="Q22" s="110">
        <v>0</v>
      </c>
      <c r="R22" s="110">
        <v>0</v>
      </c>
      <c r="S22" s="110">
        <v>0</v>
      </c>
      <c r="T22" s="110">
        <f>SUM(N22:S22)</f>
        <v>4</v>
      </c>
      <c r="U22" s="111"/>
      <c r="V22" s="112"/>
      <c r="W22" s="113"/>
      <c r="Y22" s="49" t="s">
        <v>142</v>
      </c>
      <c r="Z22" s="109">
        <v>2</v>
      </c>
      <c r="AA22" s="110">
        <v>3</v>
      </c>
      <c r="AB22" s="110">
        <v>0</v>
      </c>
      <c r="AC22" s="110">
        <v>0</v>
      </c>
      <c r="AD22" s="110">
        <v>0</v>
      </c>
      <c r="AE22" s="110">
        <v>0</v>
      </c>
      <c r="AF22" s="110">
        <f>SUM(Z22:AE22)</f>
        <v>5</v>
      </c>
      <c r="AG22" s="111"/>
      <c r="AH22" s="112"/>
      <c r="AI22" s="113"/>
      <c r="AJ22" s="114"/>
      <c r="AK22" s="49" t="s">
        <v>142</v>
      </c>
      <c r="AL22" s="109">
        <v>16</v>
      </c>
      <c r="AM22" s="110">
        <v>13</v>
      </c>
      <c r="AN22" s="110">
        <v>0</v>
      </c>
      <c r="AO22" s="110">
        <v>0</v>
      </c>
      <c r="AP22" s="110">
        <v>0</v>
      </c>
      <c r="AQ22" s="110">
        <v>0</v>
      </c>
      <c r="AR22" s="110">
        <f>SUM(AL22:AQ22)</f>
        <v>29</v>
      </c>
      <c r="AS22" s="111"/>
      <c r="AT22" s="112"/>
      <c r="AU22" s="113"/>
      <c r="AW22" s="49" t="s">
        <v>142</v>
      </c>
      <c r="AX22" s="109">
        <v>17</v>
      </c>
      <c r="AY22" s="110">
        <v>1</v>
      </c>
      <c r="AZ22" s="110">
        <v>1</v>
      </c>
      <c r="BA22" s="110">
        <v>0</v>
      </c>
      <c r="BB22" s="110">
        <v>0</v>
      </c>
      <c r="BC22" s="110">
        <v>0</v>
      </c>
      <c r="BD22" s="110">
        <f>SUM(AX22:BC22)</f>
        <v>19</v>
      </c>
      <c r="BE22" s="111"/>
      <c r="BF22" s="112"/>
      <c r="BG22" s="113"/>
      <c r="BI22" s="49" t="s">
        <v>142</v>
      </c>
      <c r="BJ22" s="109">
        <v>47</v>
      </c>
      <c r="BK22" s="110">
        <v>18</v>
      </c>
      <c r="BL22" s="110">
        <v>0</v>
      </c>
      <c r="BM22" s="110">
        <v>0</v>
      </c>
      <c r="BN22" s="110">
        <v>0</v>
      </c>
      <c r="BO22" s="110">
        <v>0</v>
      </c>
      <c r="BP22" s="110">
        <f>SUM(BJ22:BO22)</f>
        <v>65</v>
      </c>
      <c r="BQ22" s="111"/>
      <c r="BR22" s="112"/>
      <c r="BS22" s="113"/>
      <c r="BU22" s="49" t="s">
        <v>142</v>
      </c>
      <c r="BV22" s="109">
        <v>16</v>
      </c>
      <c r="BW22" s="110">
        <v>14</v>
      </c>
      <c r="BX22" s="110">
        <v>0</v>
      </c>
      <c r="BY22" s="110">
        <v>0</v>
      </c>
      <c r="BZ22" s="110">
        <v>0</v>
      </c>
      <c r="CA22" s="110">
        <v>0</v>
      </c>
      <c r="CB22" s="110">
        <f>SUM(BV22:CA22)</f>
        <v>30</v>
      </c>
      <c r="CC22" s="111"/>
      <c r="CD22" s="112"/>
      <c r="CE22" s="113"/>
      <c r="CF22" s="114"/>
      <c r="CG22" s="321" t="s">
        <v>142</v>
      </c>
      <c r="CH22" s="284">
        <f aca="true" t="shared" si="9" ref="CH22:CM25">B22+N22+Z22+AL22+AX22+BJ22+BV22</f>
        <v>132</v>
      </c>
      <c r="CI22" s="285">
        <f t="shared" si="9"/>
        <v>68</v>
      </c>
      <c r="CJ22" s="285">
        <f t="shared" si="9"/>
        <v>2</v>
      </c>
      <c r="CK22" s="285">
        <f t="shared" si="9"/>
        <v>0</v>
      </c>
      <c r="CL22" s="285">
        <f t="shared" si="9"/>
        <v>0</v>
      </c>
      <c r="CM22" s="285">
        <f t="shared" si="9"/>
        <v>0</v>
      </c>
      <c r="CN22" s="285">
        <f>SUM(CH22:CM22)</f>
        <v>202</v>
      </c>
      <c r="CO22" s="286"/>
      <c r="CP22" s="285"/>
      <c r="CQ22" s="316"/>
    </row>
    <row r="23" spans="1:95" ht="39" customHeight="1">
      <c r="A23" s="46" t="s">
        <v>143</v>
      </c>
      <c r="B23" s="127">
        <v>38</v>
      </c>
      <c r="C23" s="128">
        <v>12</v>
      </c>
      <c r="D23" s="128">
        <v>0</v>
      </c>
      <c r="E23" s="128">
        <v>0</v>
      </c>
      <c r="F23" s="128">
        <v>0</v>
      </c>
      <c r="G23" s="128">
        <v>0</v>
      </c>
      <c r="H23" s="110">
        <f>SUM(B23:G23)</f>
        <v>50</v>
      </c>
      <c r="I23" s="111"/>
      <c r="J23" s="112"/>
      <c r="K23" s="113"/>
      <c r="M23" s="46" t="s">
        <v>143</v>
      </c>
      <c r="N23" s="127">
        <v>3</v>
      </c>
      <c r="O23" s="128">
        <v>1</v>
      </c>
      <c r="P23" s="128">
        <v>0</v>
      </c>
      <c r="Q23" s="128">
        <v>0</v>
      </c>
      <c r="R23" s="128">
        <v>0</v>
      </c>
      <c r="S23" s="128">
        <v>0</v>
      </c>
      <c r="T23" s="110">
        <f>SUM(N23:S23)</f>
        <v>4</v>
      </c>
      <c r="U23" s="111"/>
      <c r="V23" s="112"/>
      <c r="W23" s="113"/>
      <c r="Y23" s="46" t="s">
        <v>143</v>
      </c>
      <c r="Z23" s="127">
        <v>3</v>
      </c>
      <c r="AA23" s="128">
        <v>2</v>
      </c>
      <c r="AB23" s="128">
        <v>0</v>
      </c>
      <c r="AC23" s="128">
        <v>0</v>
      </c>
      <c r="AD23" s="128">
        <v>0</v>
      </c>
      <c r="AE23" s="128">
        <v>0</v>
      </c>
      <c r="AF23" s="110">
        <f>SUM(Z23:AE23)</f>
        <v>5</v>
      </c>
      <c r="AG23" s="111"/>
      <c r="AH23" s="112"/>
      <c r="AI23" s="113"/>
      <c r="AJ23" s="114"/>
      <c r="AK23" s="46" t="s">
        <v>143</v>
      </c>
      <c r="AL23" s="127">
        <v>19</v>
      </c>
      <c r="AM23" s="128">
        <v>10</v>
      </c>
      <c r="AN23" s="128">
        <v>0</v>
      </c>
      <c r="AO23" s="128">
        <v>0</v>
      </c>
      <c r="AP23" s="128">
        <v>0</v>
      </c>
      <c r="AQ23" s="128">
        <v>0</v>
      </c>
      <c r="AR23" s="110">
        <f>SUM(AL23:AQ23)</f>
        <v>29</v>
      </c>
      <c r="AS23" s="111"/>
      <c r="AT23" s="112"/>
      <c r="AU23" s="113"/>
      <c r="AW23" s="46" t="s">
        <v>143</v>
      </c>
      <c r="AX23" s="127">
        <v>15</v>
      </c>
      <c r="AY23" s="128">
        <v>3</v>
      </c>
      <c r="AZ23" s="128">
        <v>1</v>
      </c>
      <c r="BA23" s="128">
        <v>0</v>
      </c>
      <c r="BB23" s="128">
        <v>0</v>
      </c>
      <c r="BC23" s="128">
        <v>0</v>
      </c>
      <c r="BD23" s="110">
        <f>SUM(AX23:BC23)</f>
        <v>19</v>
      </c>
      <c r="BE23" s="111"/>
      <c r="BF23" s="112"/>
      <c r="BG23" s="113"/>
      <c r="BI23" s="46" t="s">
        <v>143</v>
      </c>
      <c r="BJ23" s="127">
        <v>55</v>
      </c>
      <c r="BK23" s="128">
        <v>10</v>
      </c>
      <c r="BL23" s="128">
        <v>0</v>
      </c>
      <c r="BM23" s="128">
        <v>0</v>
      </c>
      <c r="BN23" s="128">
        <v>0</v>
      </c>
      <c r="BO23" s="128">
        <v>0</v>
      </c>
      <c r="BP23" s="110">
        <f>SUM(BJ23:BO23)</f>
        <v>65</v>
      </c>
      <c r="BQ23" s="111"/>
      <c r="BR23" s="112"/>
      <c r="BS23" s="113"/>
      <c r="BU23" s="46" t="s">
        <v>143</v>
      </c>
      <c r="BV23" s="127">
        <v>16</v>
      </c>
      <c r="BW23" s="128">
        <v>14</v>
      </c>
      <c r="BX23" s="128">
        <v>0</v>
      </c>
      <c r="BY23" s="128">
        <v>0</v>
      </c>
      <c r="BZ23" s="128">
        <v>0</v>
      </c>
      <c r="CA23" s="128">
        <v>0</v>
      </c>
      <c r="CB23" s="110">
        <f>SUM(BV23:CA23)</f>
        <v>30</v>
      </c>
      <c r="CC23" s="111"/>
      <c r="CD23" s="112"/>
      <c r="CE23" s="113"/>
      <c r="CF23" s="114"/>
      <c r="CG23" s="317" t="s">
        <v>143</v>
      </c>
      <c r="CH23" s="284">
        <f t="shared" si="9"/>
        <v>149</v>
      </c>
      <c r="CI23" s="285">
        <f t="shared" si="9"/>
        <v>52</v>
      </c>
      <c r="CJ23" s="285">
        <f t="shared" si="9"/>
        <v>1</v>
      </c>
      <c r="CK23" s="285">
        <f t="shared" si="9"/>
        <v>0</v>
      </c>
      <c r="CL23" s="285">
        <f t="shared" si="9"/>
        <v>0</v>
      </c>
      <c r="CM23" s="285">
        <f t="shared" si="9"/>
        <v>0</v>
      </c>
      <c r="CN23" s="285">
        <f>SUM(CH23:CM23)</f>
        <v>202</v>
      </c>
      <c r="CO23" s="286"/>
      <c r="CP23" s="285"/>
      <c r="CQ23" s="322"/>
    </row>
    <row r="24" spans="1:95" ht="37.5" customHeight="1">
      <c r="A24" s="46" t="s">
        <v>144</v>
      </c>
      <c r="B24" s="127">
        <v>35</v>
      </c>
      <c r="C24" s="128">
        <v>14</v>
      </c>
      <c r="D24" s="128">
        <v>1</v>
      </c>
      <c r="E24" s="128">
        <v>0</v>
      </c>
      <c r="F24" s="128">
        <v>0</v>
      </c>
      <c r="G24" s="128">
        <v>0</v>
      </c>
      <c r="H24" s="110">
        <f>SUM(B24:G24)</f>
        <v>50</v>
      </c>
      <c r="I24" s="111"/>
      <c r="J24" s="112"/>
      <c r="K24" s="113"/>
      <c r="M24" s="46" t="s">
        <v>144</v>
      </c>
      <c r="N24" s="127">
        <v>3</v>
      </c>
      <c r="O24" s="128">
        <v>1</v>
      </c>
      <c r="P24" s="128">
        <v>0</v>
      </c>
      <c r="Q24" s="128">
        <v>0</v>
      </c>
      <c r="R24" s="128">
        <v>0</v>
      </c>
      <c r="S24" s="128">
        <v>0</v>
      </c>
      <c r="T24" s="110">
        <f>SUM(N24:S24)</f>
        <v>4</v>
      </c>
      <c r="U24" s="111"/>
      <c r="V24" s="112"/>
      <c r="W24" s="113"/>
      <c r="Y24" s="46" t="s">
        <v>144</v>
      </c>
      <c r="Z24" s="127">
        <v>5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10">
        <f>SUM(Z24:AE24)</f>
        <v>5</v>
      </c>
      <c r="AG24" s="111"/>
      <c r="AH24" s="112"/>
      <c r="AI24" s="113"/>
      <c r="AJ24" s="114"/>
      <c r="AK24" s="46" t="s">
        <v>144</v>
      </c>
      <c r="AL24" s="127">
        <v>23</v>
      </c>
      <c r="AM24" s="128">
        <v>6</v>
      </c>
      <c r="AN24" s="128">
        <v>0</v>
      </c>
      <c r="AO24" s="128">
        <v>0</v>
      </c>
      <c r="AP24" s="128">
        <v>0</v>
      </c>
      <c r="AQ24" s="128">
        <v>0</v>
      </c>
      <c r="AR24" s="110">
        <f>SUM(AL24:AQ24)</f>
        <v>29</v>
      </c>
      <c r="AS24" s="111"/>
      <c r="AT24" s="112"/>
      <c r="AU24" s="113"/>
      <c r="AW24" s="46" t="s">
        <v>144</v>
      </c>
      <c r="AX24" s="127">
        <v>16</v>
      </c>
      <c r="AY24" s="128">
        <v>3</v>
      </c>
      <c r="AZ24" s="128">
        <v>0</v>
      </c>
      <c r="BA24" s="128">
        <v>0</v>
      </c>
      <c r="BB24" s="128">
        <v>0</v>
      </c>
      <c r="BC24" s="128">
        <v>0</v>
      </c>
      <c r="BD24" s="110">
        <f>SUM(AX24:BC24)</f>
        <v>19</v>
      </c>
      <c r="BE24" s="111"/>
      <c r="BF24" s="112"/>
      <c r="BG24" s="113"/>
      <c r="BI24" s="46" t="s">
        <v>144</v>
      </c>
      <c r="BJ24" s="127">
        <v>46</v>
      </c>
      <c r="BK24" s="128">
        <v>19</v>
      </c>
      <c r="BL24" s="128">
        <v>0</v>
      </c>
      <c r="BM24" s="128">
        <v>0</v>
      </c>
      <c r="BN24" s="128">
        <v>0</v>
      </c>
      <c r="BO24" s="128">
        <v>0</v>
      </c>
      <c r="BP24" s="110">
        <f>SUM(BJ24:BO24)</f>
        <v>65</v>
      </c>
      <c r="BQ24" s="111"/>
      <c r="BR24" s="112"/>
      <c r="BS24" s="113"/>
      <c r="BU24" s="46" t="s">
        <v>144</v>
      </c>
      <c r="BV24" s="127">
        <v>17</v>
      </c>
      <c r="BW24" s="128">
        <v>12</v>
      </c>
      <c r="BX24" s="128">
        <v>1</v>
      </c>
      <c r="BY24" s="128">
        <v>0</v>
      </c>
      <c r="BZ24" s="128">
        <v>0</v>
      </c>
      <c r="CA24" s="128">
        <v>0</v>
      </c>
      <c r="CB24" s="110">
        <f>SUM(BV24:CA24)</f>
        <v>30</v>
      </c>
      <c r="CC24" s="111"/>
      <c r="CD24" s="112"/>
      <c r="CE24" s="113"/>
      <c r="CF24" s="114"/>
      <c r="CG24" s="317" t="s">
        <v>144</v>
      </c>
      <c r="CH24" s="284">
        <f t="shared" si="9"/>
        <v>145</v>
      </c>
      <c r="CI24" s="285">
        <f t="shared" si="9"/>
        <v>55</v>
      </c>
      <c r="CJ24" s="285">
        <f t="shared" si="9"/>
        <v>2</v>
      </c>
      <c r="CK24" s="285">
        <f t="shared" si="9"/>
        <v>0</v>
      </c>
      <c r="CL24" s="285">
        <f t="shared" si="9"/>
        <v>0</v>
      </c>
      <c r="CM24" s="285">
        <f t="shared" si="9"/>
        <v>0</v>
      </c>
      <c r="CN24" s="285">
        <f>SUM(CH24:CM24)</f>
        <v>202</v>
      </c>
      <c r="CO24" s="286"/>
      <c r="CP24" s="285"/>
      <c r="CQ24" s="322"/>
    </row>
    <row r="25" spans="1:95" ht="24.75" customHeight="1" thickBot="1">
      <c r="A25" s="46" t="s">
        <v>145</v>
      </c>
      <c r="B25" s="127">
        <v>33</v>
      </c>
      <c r="C25" s="128">
        <v>17</v>
      </c>
      <c r="D25" s="128">
        <v>0</v>
      </c>
      <c r="E25" s="128">
        <v>0</v>
      </c>
      <c r="F25" s="128">
        <v>0</v>
      </c>
      <c r="G25" s="128">
        <v>0</v>
      </c>
      <c r="H25" s="110">
        <f>SUM(B25:G25)</f>
        <v>50</v>
      </c>
      <c r="I25" s="111"/>
      <c r="J25" s="112"/>
      <c r="K25" s="113"/>
      <c r="M25" s="193" t="s">
        <v>145</v>
      </c>
      <c r="N25" s="150">
        <v>2</v>
      </c>
      <c r="O25" s="151">
        <v>2</v>
      </c>
      <c r="P25" s="151">
        <v>0</v>
      </c>
      <c r="Q25" s="151">
        <v>0</v>
      </c>
      <c r="R25" s="151">
        <v>0</v>
      </c>
      <c r="S25" s="151">
        <v>0</v>
      </c>
      <c r="T25" s="111">
        <f>SUM(N25:S25)</f>
        <v>4</v>
      </c>
      <c r="U25" s="111"/>
      <c r="V25" s="112"/>
      <c r="W25" s="113"/>
      <c r="Y25" s="193" t="s">
        <v>145</v>
      </c>
      <c r="Z25" s="150">
        <v>5</v>
      </c>
      <c r="AA25" s="151">
        <v>0</v>
      </c>
      <c r="AB25" s="151">
        <v>0</v>
      </c>
      <c r="AC25" s="151">
        <v>0</v>
      </c>
      <c r="AD25" s="151">
        <v>0</v>
      </c>
      <c r="AE25" s="151">
        <v>0</v>
      </c>
      <c r="AF25" s="111">
        <f>SUM(Z25:AE25)</f>
        <v>5</v>
      </c>
      <c r="AG25" s="111"/>
      <c r="AH25" s="112"/>
      <c r="AI25" s="113"/>
      <c r="AJ25" s="114"/>
      <c r="AK25" s="46" t="s">
        <v>145</v>
      </c>
      <c r="AL25" s="127">
        <v>21</v>
      </c>
      <c r="AM25" s="128">
        <v>8</v>
      </c>
      <c r="AN25" s="128">
        <v>0</v>
      </c>
      <c r="AO25" s="128">
        <v>0</v>
      </c>
      <c r="AP25" s="128">
        <v>0</v>
      </c>
      <c r="AQ25" s="128">
        <v>0</v>
      </c>
      <c r="AR25" s="110">
        <f>SUM(AL25:AQ25)</f>
        <v>29</v>
      </c>
      <c r="AS25" s="111"/>
      <c r="AT25" s="112"/>
      <c r="AU25" s="113"/>
      <c r="AW25" s="46" t="s">
        <v>145</v>
      </c>
      <c r="AX25" s="127">
        <v>15</v>
      </c>
      <c r="AY25" s="128">
        <v>4</v>
      </c>
      <c r="AZ25" s="128">
        <v>0</v>
      </c>
      <c r="BA25" s="128">
        <v>0</v>
      </c>
      <c r="BB25" s="128">
        <v>0</v>
      </c>
      <c r="BC25" s="128">
        <v>0</v>
      </c>
      <c r="BD25" s="110">
        <f>SUM(AX25:BC25)</f>
        <v>19</v>
      </c>
      <c r="BE25" s="111"/>
      <c r="BF25" s="112"/>
      <c r="BG25" s="113"/>
      <c r="BI25" s="46" t="s">
        <v>145</v>
      </c>
      <c r="BJ25" s="127">
        <v>46</v>
      </c>
      <c r="BK25" s="128">
        <v>19</v>
      </c>
      <c r="BL25" s="128">
        <v>0</v>
      </c>
      <c r="BM25" s="128">
        <v>0</v>
      </c>
      <c r="BN25" s="128">
        <v>0</v>
      </c>
      <c r="BO25" s="128">
        <v>0</v>
      </c>
      <c r="BP25" s="110">
        <f>SUM(BJ25:BO25)</f>
        <v>65</v>
      </c>
      <c r="BQ25" s="111"/>
      <c r="BR25" s="112"/>
      <c r="BS25" s="113"/>
      <c r="BU25" s="46" t="s">
        <v>145</v>
      </c>
      <c r="BV25" s="127">
        <v>17</v>
      </c>
      <c r="BW25" s="128">
        <v>12</v>
      </c>
      <c r="BX25" s="128">
        <v>1</v>
      </c>
      <c r="BY25" s="128">
        <v>0</v>
      </c>
      <c r="BZ25" s="128">
        <v>0</v>
      </c>
      <c r="CA25" s="128">
        <v>0</v>
      </c>
      <c r="CB25" s="110">
        <f>SUM(BV25:CA25)</f>
        <v>30</v>
      </c>
      <c r="CC25" s="111"/>
      <c r="CD25" s="112"/>
      <c r="CE25" s="113"/>
      <c r="CF25" s="114"/>
      <c r="CG25" s="323" t="s">
        <v>145</v>
      </c>
      <c r="CH25" s="284">
        <f t="shared" si="9"/>
        <v>139</v>
      </c>
      <c r="CI25" s="285">
        <f t="shared" si="9"/>
        <v>62</v>
      </c>
      <c r="CJ25" s="285">
        <f t="shared" si="9"/>
        <v>1</v>
      </c>
      <c r="CK25" s="285">
        <f t="shared" si="9"/>
        <v>0</v>
      </c>
      <c r="CL25" s="285">
        <f t="shared" si="9"/>
        <v>0</v>
      </c>
      <c r="CM25" s="285">
        <f t="shared" si="9"/>
        <v>0</v>
      </c>
      <c r="CN25" s="290">
        <f>SUM(CH25:CM25)</f>
        <v>202</v>
      </c>
      <c r="CO25" s="291"/>
      <c r="CP25" s="290"/>
      <c r="CQ25" s="324"/>
    </row>
    <row r="26" spans="1:95" s="176" customFormat="1" ht="24" thickBot="1">
      <c r="A26" s="172" t="s">
        <v>4</v>
      </c>
      <c r="B26" s="161">
        <f>SUM(B22:B25)</f>
        <v>138</v>
      </c>
      <c r="C26" s="138">
        <f aca="true" t="shared" si="10" ref="C26:H26">SUM(C22:C25)</f>
        <v>60</v>
      </c>
      <c r="D26" s="138">
        <f t="shared" si="10"/>
        <v>2</v>
      </c>
      <c r="E26" s="138">
        <f t="shared" si="10"/>
        <v>0</v>
      </c>
      <c r="F26" s="138">
        <f t="shared" si="10"/>
        <v>0</v>
      </c>
      <c r="G26" s="138">
        <f t="shared" si="10"/>
        <v>0</v>
      </c>
      <c r="H26" s="138">
        <f t="shared" si="10"/>
        <v>200</v>
      </c>
      <c r="I26" s="138">
        <f>((B26*5)+(C26*4)+(D26*3)+(E26*2)+(F26*1))/(B26+C26+D26+E26+F26)</f>
        <v>4.68</v>
      </c>
      <c r="J26" s="117" t="s">
        <v>101</v>
      </c>
      <c r="K26" s="132">
        <f>I26*100/5</f>
        <v>93.6</v>
      </c>
      <c r="L26" s="175"/>
      <c r="M26" s="172" t="s">
        <v>4</v>
      </c>
      <c r="N26" s="161">
        <f aca="true" t="shared" si="11" ref="N26:T26">SUM(N22:N25)</f>
        <v>10</v>
      </c>
      <c r="O26" s="138">
        <f t="shared" si="11"/>
        <v>6</v>
      </c>
      <c r="P26" s="138">
        <f t="shared" si="11"/>
        <v>0</v>
      </c>
      <c r="Q26" s="138">
        <f t="shared" si="11"/>
        <v>0</v>
      </c>
      <c r="R26" s="138">
        <f t="shared" si="11"/>
        <v>0</v>
      </c>
      <c r="S26" s="138">
        <f t="shared" si="11"/>
        <v>0</v>
      </c>
      <c r="T26" s="138">
        <f t="shared" si="11"/>
        <v>16</v>
      </c>
      <c r="U26" s="214">
        <f>((N26*5)+(O26*4)+(P26*3)+(Q26*2)+(R26*1))/(N26+O26+P26+Q26+R26)</f>
        <v>4.625</v>
      </c>
      <c r="V26" s="117" t="s">
        <v>101</v>
      </c>
      <c r="W26" s="120">
        <f>U26*100/5</f>
        <v>92.5</v>
      </c>
      <c r="Y26" s="172" t="s">
        <v>4</v>
      </c>
      <c r="Z26" s="161">
        <f aca="true" t="shared" si="12" ref="Z26:AF26">SUM(Z22:Z25)</f>
        <v>15</v>
      </c>
      <c r="AA26" s="138">
        <f t="shared" si="12"/>
        <v>5</v>
      </c>
      <c r="AB26" s="138">
        <f t="shared" si="12"/>
        <v>0</v>
      </c>
      <c r="AC26" s="138">
        <f t="shared" si="12"/>
        <v>0</v>
      </c>
      <c r="AD26" s="138">
        <f t="shared" si="12"/>
        <v>0</v>
      </c>
      <c r="AE26" s="138">
        <f t="shared" si="12"/>
        <v>0</v>
      </c>
      <c r="AF26" s="138">
        <f t="shared" si="12"/>
        <v>20</v>
      </c>
      <c r="AG26" s="214">
        <f>((Z26*5)+(AA26*4)+(AB26*3)+(AC26*2)+(AD26*1))/(Z26+AA26+AB26+AC26+AD26)</f>
        <v>4.75</v>
      </c>
      <c r="AH26" s="117" t="s">
        <v>101</v>
      </c>
      <c r="AI26" s="120">
        <f>AG26*100/5</f>
        <v>95</v>
      </c>
      <c r="AJ26" s="134"/>
      <c r="AK26" s="172" t="s">
        <v>4</v>
      </c>
      <c r="AL26" s="161">
        <f aca="true" t="shared" si="13" ref="AL26:AR26">SUM(AL22:AL25)</f>
        <v>79</v>
      </c>
      <c r="AM26" s="138">
        <f t="shared" si="13"/>
        <v>37</v>
      </c>
      <c r="AN26" s="138">
        <f t="shared" si="13"/>
        <v>0</v>
      </c>
      <c r="AO26" s="138">
        <f t="shared" si="13"/>
        <v>0</v>
      </c>
      <c r="AP26" s="138">
        <f t="shared" si="13"/>
        <v>0</v>
      </c>
      <c r="AQ26" s="138">
        <f t="shared" si="13"/>
        <v>0</v>
      </c>
      <c r="AR26" s="138">
        <f t="shared" si="13"/>
        <v>116</v>
      </c>
      <c r="AS26" s="214">
        <f>((AL26*5)+(AM26*4)+(AN26*3)+(AO26*2)+(AP26*1))/(AL26+AM26+AN26+AO26+AP26)</f>
        <v>4.681034482758621</v>
      </c>
      <c r="AT26" s="117" t="s">
        <v>101</v>
      </c>
      <c r="AU26" s="132">
        <f>AS26*100/5</f>
        <v>93.62068965517241</v>
      </c>
      <c r="AW26" s="172" t="s">
        <v>4</v>
      </c>
      <c r="AX26" s="161">
        <f aca="true" t="shared" si="14" ref="AX26:BD26">SUM(AX22:AX25)</f>
        <v>63</v>
      </c>
      <c r="AY26" s="138">
        <f t="shared" si="14"/>
        <v>11</v>
      </c>
      <c r="AZ26" s="138">
        <f t="shared" si="14"/>
        <v>2</v>
      </c>
      <c r="BA26" s="138">
        <f t="shared" si="14"/>
        <v>0</v>
      </c>
      <c r="BB26" s="138">
        <f t="shared" si="14"/>
        <v>0</v>
      </c>
      <c r="BC26" s="138">
        <f t="shared" si="14"/>
        <v>0</v>
      </c>
      <c r="BD26" s="138">
        <f t="shared" si="14"/>
        <v>76</v>
      </c>
      <c r="BE26" s="214">
        <f>((AX26*5)+(AY26*4)+(AZ26*3)+(BA26*2)+(BB26*1))/(AX26+AY26+AZ26+BA26+BB26)</f>
        <v>4.802631578947368</v>
      </c>
      <c r="BF26" s="117" t="s">
        <v>101</v>
      </c>
      <c r="BG26" s="132">
        <f>BE26*100/5</f>
        <v>96.05263157894737</v>
      </c>
      <c r="BI26" s="172" t="s">
        <v>4</v>
      </c>
      <c r="BJ26" s="161">
        <f aca="true" t="shared" si="15" ref="BJ26:BP26">SUM(BJ22:BJ25)</f>
        <v>194</v>
      </c>
      <c r="BK26" s="138">
        <f t="shared" si="15"/>
        <v>66</v>
      </c>
      <c r="BL26" s="138">
        <f t="shared" si="15"/>
        <v>0</v>
      </c>
      <c r="BM26" s="138">
        <f t="shared" si="15"/>
        <v>0</v>
      </c>
      <c r="BN26" s="138">
        <f t="shared" si="15"/>
        <v>0</v>
      </c>
      <c r="BO26" s="138">
        <f t="shared" si="15"/>
        <v>0</v>
      </c>
      <c r="BP26" s="138">
        <f t="shared" si="15"/>
        <v>260</v>
      </c>
      <c r="BQ26" s="214">
        <f>((BJ26*5)+(BK26*4)+(BL26*3)+(BM26*2)+(BN26*1))/(BJ26+BK26+BL26+BM26+BN26)</f>
        <v>4.746153846153846</v>
      </c>
      <c r="BR26" s="117" t="s">
        <v>101</v>
      </c>
      <c r="BS26" s="132">
        <f>BQ26*100/5</f>
        <v>94.92307692307693</v>
      </c>
      <c r="BU26" s="172" t="s">
        <v>4</v>
      </c>
      <c r="BV26" s="161">
        <f aca="true" t="shared" si="16" ref="BV26:CB26">SUM(BV22:BV25)</f>
        <v>66</v>
      </c>
      <c r="BW26" s="138">
        <f t="shared" si="16"/>
        <v>52</v>
      </c>
      <c r="BX26" s="138">
        <f t="shared" si="16"/>
        <v>2</v>
      </c>
      <c r="BY26" s="138">
        <f t="shared" si="16"/>
        <v>0</v>
      </c>
      <c r="BZ26" s="138">
        <f t="shared" si="16"/>
        <v>0</v>
      </c>
      <c r="CA26" s="138">
        <f t="shared" si="16"/>
        <v>0</v>
      </c>
      <c r="CB26" s="138">
        <f t="shared" si="16"/>
        <v>120</v>
      </c>
      <c r="CC26" s="214">
        <f>((BV26*5)+(BW26*4)+(BX26*3)+(BY26*2)+(BZ26*1))/(BV26+BW26+BX26+BY26+BZ26)</f>
        <v>4.533333333333333</v>
      </c>
      <c r="CD26" s="117" t="s">
        <v>101</v>
      </c>
      <c r="CE26" s="132">
        <f>CC26*100/5</f>
        <v>90.66666666666666</v>
      </c>
      <c r="CF26" s="159"/>
      <c r="CG26" s="312" t="s">
        <v>4</v>
      </c>
      <c r="CH26" s="161">
        <f aca="true" t="shared" si="17" ref="CH26:CN26">SUM(CH22:CH25)</f>
        <v>565</v>
      </c>
      <c r="CI26" s="138">
        <f t="shared" si="17"/>
        <v>237</v>
      </c>
      <c r="CJ26" s="138">
        <f t="shared" si="17"/>
        <v>6</v>
      </c>
      <c r="CK26" s="138">
        <f t="shared" si="17"/>
        <v>0</v>
      </c>
      <c r="CL26" s="138">
        <f t="shared" si="17"/>
        <v>0</v>
      </c>
      <c r="CM26" s="138">
        <f t="shared" si="17"/>
        <v>0</v>
      </c>
      <c r="CN26" s="138">
        <f t="shared" si="17"/>
        <v>808</v>
      </c>
      <c r="CO26" s="162">
        <f>((CH26*5)+(CI26*4)+(CJ26*3)+(CK26*2)+(CL26*1))/(CH26+CI26+CJ26+CK26+CL26)</f>
        <v>4.691831683168317</v>
      </c>
      <c r="CP26" s="277" t="s">
        <v>212</v>
      </c>
      <c r="CQ26" s="120">
        <f>CO26*100/5</f>
        <v>93.83663366336634</v>
      </c>
    </row>
    <row r="27" spans="1:95" ht="21.75">
      <c r="A27" s="178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179"/>
      <c r="M27" s="178"/>
      <c r="N27" s="96"/>
      <c r="O27" s="96"/>
      <c r="P27" s="96"/>
      <c r="Q27" s="96"/>
      <c r="R27" s="96"/>
      <c r="S27" s="96"/>
      <c r="T27" s="96"/>
      <c r="U27" s="96"/>
      <c r="V27" s="96"/>
      <c r="W27" s="96"/>
      <c r="Y27" s="178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K27" s="178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W27" s="178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I27" s="178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U27" s="178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G27" s="178"/>
      <c r="CH27" s="96"/>
      <c r="CI27" s="96"/>
      <c r="CJ27" s="96"/>
      <c r="CK27" s="96"/>
      <c r="CL27" s="96"/>
      <c r="CM27" s="96"/>
      <c r="CN27" s="96"/>
      <c r="CO27" s="96"/>
      <c r="CP27" s="96"/>
      <c r="CQ27" s="96"/>
    </row>
    <row r="28" spans="1:95" ht="21.75">
      <c r="A28" s="178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179"/>
      <c r="M28" s="178"/>
      <c r="N28" s="96"/>
      <c r="O28" s="96"/>
      <c r="P28" s="96"/>
      <c r="Q28" s="96"/>
      <c r="R28" s="96"/>
      <c r="S28" s="96"/>
      <c r="T28" s="96"/>
      <c r="U28" s="96"/>
      <c r="V28" s="96"/>
      <c r="W28" s="96"/>
      <c r="Y28" s="178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K28" s="178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W28" s="178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I28" s="178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U28" s="178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G28" s="178"/>
      <c r="CH28" s="96"/>
      <c r="CI28" s="96"/>
      <c r="CJ28" s="96"/>
      <c r="CK28" s="96"/>
      <c r="CL28" s="96"/>
      <c r="CM28" s="96"/>
      <c r="CN28" s="96"/>
      <c r="CO28" s="96"/>
      <c r="CP28" s="96"/>
      <c r="CQ28" s="96"/>
    </row>
    <row r="29" spans="1:95" ht="21.75">
      <c r="A29" s="178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179"/>
      <c r="M29" s="178"/>
      <c r="N29" s="96"/>
      <c r="O29" s="96"/>
      <c r="P29" s="96"/>
      <c r="Q29" s="96"/>
      <c r="R29" s="96"/>
      <c r="S29" s="96"/>
      <c r="T29" s="96"/>
      <c r="U29" s="96"/>
      <c r="V29" s="96"/>
      <c r="W29" s="96"/>
      <c r="Y29" s="178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K29" s="178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W29" s="178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I29" s="178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U29" s="178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G29" s="178"/>
      <c r="CH29" s="96"/>
      <c r="CI29" s="96"/>
      <c r="CJ29" s="96"/>
      <c r="CK29" s="96"/>
      <c r="CL29" s="96"/>
      <c r="CM29" s="96"/>
      <c r="CN29" s="96"/>
      <c r="CO29" s="96"/>
      <c r="CP29" s="96"/>
      <c r="CQ29" s="96"/>
    </row>
    <row r="30" spans="1:95" ht="21.75">
      <c r="A30" s="178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179"/>
      <c r="M30" s="178"/>
      <c r="N30" s="96"/>
      <c r="O30" s="96"/>
      <c r="P30" s="96"/>
      <c r="Q30" s="96"/>
      <c r="R30" s="96"/>
      <c r="S30" s="96"/>
      <c r="T30" s="96"/>
      <c r="U30" s="96"/>
      <c r="V30" s="96"/>
      <c r="W30" s="96"/>
      <c r="Y30" s="178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K30" s="178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W30" s="178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I30" s="178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U30" s="178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G30" s="178"/>
      <c r="CH30" s="96"/>
      <c r="CI30" s="96"/>
      <c r="CJ30" s="96"/>
      <c r="CK30" s="96"/>
      <c r="CL30" s="96"/>
      <c r="CM30" s="96"/>
      <c r="CN30" s="96"/>
      <c r="CO30" s="96"/>
      <c r="CP30" s="96"/>
      <c r="CQ30" s="96"/>
    </row>
    <row r="31" spans="1:95" ht="21.75">
      <c r="A31" s="178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179"/>
      <c r="M31" s="178"/>
      <c r="N31" s="96"/>
      <c r="O31" s="96"/>
      <c r="P31" s="96"/>
      <c r="Q31" s="96"/>
      <c r="R31" s="96"/>
      <c r="S31" s="96"/>
      <c r="T31" s="96"/>
      <c r="U31" s="96"/>
      <c r="V31" s="96"/>
      <c r="W31" s="96"/>
      <c r="Y31" s="178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K31" s="178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W31" s="178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I31" s="178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U31" s="178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G31" s="178"/>
      <c r="CH31" s="96"/>
      <c r="CI31" s="96"/>
      <c r="CJ31" s="96"/>
      <c r="CK31" s="96"/>
      <c r="CL31" s="96"/>
      <c r="CM31" s="96"/>
      <c r="CN31" s="96"/>
      <c r="CO31" s="96"/>
      <c r="CP31" s="96"/>
      <c r="CQ31" s="96"/>
    </row>
    <row r="32" spans="1:95" ht="22.5" thickBot="1">
      <c r="A32" s="180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M32" s="180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Y32" s="180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K32" s="180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W32" s="180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I32" s="180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U32" s="180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G32" s="180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</row>
    <row r="33" spans="1:95" ht="25.5" customHeight="1">
      <c r="A33" s="419" t="s">
        <v>82</v>
      </c>
      <c r="B33" s="421" t="s">
        <v>1</v>
      </c>
      <c r="C33" s="422"/>
      <c r="D33" s="422"/>
      <c r="E33" s="422"/>
      <c r="F33" s="423"/>
      <c r="G33" s="424" t="s">
        <v>3</v>
      </c>
      <c r="H33" s="426" t="s">
        <v>2</v>
      </c>
      <c r="I33" s="428" t="s">
        <v>5</v>
      </c>
      <c r="J33" s="429"/>
      <c r="K33" s="430"/>
      <c r="M33" s="419" t="s">
        <v>82</v>
      </c>
      <c r="N33" s="421" t="s">
        <v>1</v>
      </c>
      <c r="O33" s="422"/>
      <c r="P33" s="422"/>
      <c r="Q33" s="422"/>
      <c r="R33" s="423"/>
      <c r="S33" s="424" t="s">
        <v>3</v>
      </c>
      <c r="T33" s="426" t="s">
        <v>2</v>
      </c>
      <c r="U33" s="428" t="s">
        <v>5</v>
      </c>
      <c r="V33" s="429"/>
      <c r="W33" s="430"/>
      <c r="Y33" s="419" t="s">
        <v>82</v>
      </c>
      <c r="Z33" s="421" t="s">
        <v>1</v>
      </c>
      <c r="AA33" s="422"/>
      <c r="AB33" s="422"/>
      <c r="AC33" s="422"/>
      <c r="AD33" s="423"/>
      <c r="AE33" s="424" t="s">
        <v>3</v>
      </c>
      <c r="AF33" s="426" t="s">
        <v>2</v>
      </c>
      <c r="AG33" s="428" t="s">
        <v>5</v>
      </c>
      <c r="AH33" s="429"/>
      <c r="AI33" s="430"/>
      <c r="AJ33" s="102"/>
      <c r="AK33" s="419" t="s">
        <v>82</v>
      </c>
      <c r="AL33" s="421" t="s">
        <v>1</v>
      </c>
      <c r="AM33" s="422"/>
      <c r="AN33" s="422"/>
      <c r="AO33" s="422"/>
      <c r="AP33" s="423"/>
      <c r="AQ33" s="424" t="s">
        <v>3</v>
      </c>
      <c r="AR33" s="426" t="s">
        <v>2</v>
      </c>
      <c r="AS33" s="428" t="s">
        <v>5</v>
      </c>
      <c r="AT33" s="429"/>
      <c r="AU33" s="430"/>
      <c r="AW33" s="419" t="s">
        <v>82</v>
      </c>
      <c r="AX33" s="421" t="s">
        <v>1</v>
      </c>
      <c r="AY33" s="422"/>
      <c r="AZ33" s="422"/>
      <c r="BA33" s="422"/>
      <c r="BB33" s="423"/>
      <c r="BC33" s="424" t="s">
        <v>3</v>
      </c>
      <c r="BD33" s="426" t="s">
        <v>2</v>
      </c>
      <c r="BE33" s="428" t="s">
        <v>5</v>
      </c>
      <c r="BF33" s="429"/>
      <c r="BG33" s="430"/>
      <c r="BI33" s="419" t="s">
        <v>82</v>
      </c>
      <c r="BJ33" s="421" t="s">
        <v>1</v>
      </c>
      <c r="BK33" s="422"/>
      <c r="BL33" s="422"/>
      <c r="BM33" s="422"/>
      <c r="BN33" s="423"/>
      <c r="BO33" s="424" t="s">
        <v>3</v>
      </c>
      <c r="BP33" s="426" t="s">
        <v>2</v>
      </c>
      <c r="BQ33" s="428" t="s">
        <v>5</v>
      </c>
      <c r="BR33" s="429"/>
      <c r="BS33" s="430"/>
      <c r="BU33" s="419" t="s">
        <v>82</v>
      </c>
      <c r="BV33" s="421" t="s">
        <v>1</v>
      </c>
      <c r="BW33" s="422"/>
      <c r="BX33" s="422"/>
      <c r="BY33" s="422"/>
      <c r="BZ33" s="423"/>
      <c r="CA33" s="424" t="s">
        <v>3</v>
      </c>
      <c r="CB33" s="426" t="s">
        <v>2</v>
      </c>
      <c r="CC33" s="428" t="s">
        <v>5</v>
      </c>
      <c r="CD33" s="429"/>
      <c r="CE33" s="430"/>
      <c r="CF33" s="102"/>
      <c r="CG33" s="440" t="s">
        <v>82</v>
      </c>
      <c r="CH33" s="436" t="s">
        <v>1</v>
      </c>
      <c r="CI33" s="437"/>
      <c r="CJ33" s="437"/>
      <c r="CK33" s="437"/>
      <c r="CL33" s="437"/>
      <c r="CM33" s="424" t="s">
        <v>3</v>
      </c>
      <c r="CN33" s="426" t="s">
        <v>2</v>
      </c>
      <c r="CO33" s="434" t="s">
        <v>5</v>
      </c>
      <c r="CP33" s="434"/>
      <c r="CQ33" s="435"/>
    </row>
    <row r="34" spans="1:95" ht="25.5" customHeight="1" thickBot="1">
      <c r="A34" s="420"/>
      <c r="B34" s="103">
        <v>5</v>
      </c>
      <c r="C34" s="104">
        <v>4</v>
      </c>
      <c r="D34" s="104">
        <v>3</v>
      </c>
      <c r="E34" s="104">
        <v>2</v>
      </c>
      <c r="F34" s="104">
        <v>1</v>
      </c>
      <c r="G34" s="425"/>
      <c r="H34" s="427"/>
      <c r="I34" s="105" t="s">
        <v>52</v>
      </c>
      <c r="J34" s="106" t="s">
        <v>54</v>
      </c>
      <c r="K34" s="107" t="s">
        <v>53</v>
      </c>
      <c r="M34" s="420"/>
      <c r="N34" s="103">
        <v>5</v>
      </c>
      <c r="O34" s="104">
        <v>4</v>
      </c>
      <c r="P34" s="104">
        <v>3</v>
      </c>
      <c r="Q34" s="104">
        <v>2</v>
      </c>
      <c r="R34" s="104">
        <v>1</v>
      </c>
      <c r="S34" s="425"/>
      <c r="T34" s="427"/>
      <c r="U34" s="105" t="s">
        <v>52</v>
      </c>
      <c r="V34" s="106" t="s">
        <v>54</v>
      </c>
      <c r="W34" s="107" t="s">
        <v>53</v>
      </c>
      <c r="Y34" s="420"/>
      <c r="Z34" s="103">
        <v>5</v>
      </c>
      <c r="AA34" s="104">
        <v>4</v>
      </c>
      <c r="AB34" s="104">
        <v>3</v>
      </c>
      <c r="AC34" s="104">
        <v>2</v>
      </c>
      <c r="AD34" s="104">
        <v>1</v>
      </c>
      <c r="AE34" s="425"/>
      <c r="AF34" s="427"/>
      <c r="AG34" s="105" t="s">
        <v>52</v>
      </c>
      <c r="AH34" s="106" t="s">
        <v>54</v>
      </c>
      <c r="AI34" s="107" t="s">
        <v>53</v>
      </c>
      <c r="AJ34" s="108"/>
      <c r="AK34" s="420"/>
      <c r="AL34" s="103">
        <v>5</v>
      </c>
      <c r="AM34" s="104">
        <v>4</v>
      </c>
      <c r="AN34" s="104">
        <v>3</v>
      </c>
      <c r="AO34" s="104">
        <v>2</v>
      </c>
      <c r="AP34" s="104">
        <v>1</v>
      </c>
      <c r="AQ34" s="425"/>
      <c r="AR34" s="427"/>
      <c r="AS34" s="105" t="s">
        <v>52</v>
      </c>
      <c r="AT34" s="106" t="s">
        <v>54</v>
      </c>
      <c r="AU34" s="107" t="s">
        <v>53</v>
      </c>
      <c r="AW34" s="420"/>
      <c r="AX34" s="103">
        <v>5</v>
      </c>
      <c r="AY34" s="104">
        <v>4</v>
      </c>
      <c r="AZ34" s="104">
        <v>3</v>
      </c>
      <c r="BA34" s="104">
        <v>2</v>
      </c>
      <c r="BB34" s="104">
        <v>1</v>
      </c>
      <c r="BC34" s="425"/>
      <c r="BD34" s="427"/>
      <c r="BE34" s="105" t="s">
        <v>52</v>
      </c>
      <c r="BF34" s="106" t="s">
        <v>54</v>
      </c>
      <c r="BG34" s="107" t="s">
        <v>53</v>
      </c>
      <c r="BI34" s="420"/>
      <c r="BJ34" s="103">
        <v>5</v>
      </c>
      <c r="BK34" s="104">
        <v>4</v>
      </c>
      <c r="BL34" s="104">
        <v>3</v>
      </c>
      <c r="BM34" s="104">
        <v>2</v>
      </c>
      <c r="BN34" s="104">
        <v>1</v>
      </c>
      <c r="BO34" s="425"/>
      <c r="BP34" s="427"/>
      <c r="BQ34" s="105" t="s">
        <v>52</v>
      </c>
      <c r="BR34" s="106" t="s">
        <v>54</v>
      </c>
      <c r="BS34" s="107" t="s">
        <v>53</v>
      </c>
      <c r="BU34" s="420"/>
      <c r="BV34" s="103">
        <v>5</v>
      </c>
      <c r="BW34" s="104">
        <v>4</v>
      </c>
      <c r="BX34" s="104">
        <v>3</v>
      </c>
      <c r="BY34" s="104">
        <v>2</v>
      </c>
      <c r="BZ34" s="104">
        <v>1</v>
      </c>
      <c r="CA34" s="425"/>
      <c r="CB34" s="427"/>
      <c r="CC34" s="105" t="s">
        <v>52</v>
      </c>
      <c r="CD34" s="106" t="s">
        <v>54</v>
      </c>
      <c r="CE34" s="107" t="s">
        <v>53</v>
      </c>
      <c r="CF34" s="108"/>
      <c r="CG34" s="441"/>
      <c r="CH34" s="103">
        <v>5</v>
      </c>
      <c r="CI34" s="104">
        <v>4</v>
      </c>
      <c r="CJ34" s="104">
        <v>3</v>
      </c>
      <c r="CK34" s="104">
        <v>2</v>
      </c>
      <c r="CL34" s="104">
        <v>1</v>
      </c>
      <c r="CM34" s="425"/>
      <c r="CN34" s="427"/>
      <c r="CO34" s="105" t="s">
        <v>52</v>
      </c>
      <c r="CP34" s="106" t="s">
        <v>54</v>
      </c>
      <c r="CQ34" s="107" t="s">
        <v>53</v>
      </c>
    </row>
    <row r="35" spans="1:95" ht="65.25">
      <c r="A35" s="168" t="s">
        <v>146</v>
      </c>
      <c r="B35" s="181"/>
      <c r="C35" s="169"/>
      <c r="D35" s="169"/>
      <c r="E35" s="169"/>
      <c r="F35" s="169"/>
      <c r="G35" s="169"/>
      <c r="H35" s="169"/>
      <c r="I35" s="169"/>
      <c r="J35" s="182"/>
      <c r="K35" s="171"/>
      <c r="M35" s="168" t="s">
        <v>146</v>
      </c>
      <c r="N35" s="181"/>
      <c r="O35" s="169"/>
      <c r="P35" s="169"/>
      <c r="Q35" s="169"/>
      <c r="R35" s="169"/>
      <c r="S35" s="169"/>
      <c r="T35" s="169"/>
      <c r="U35" s="169"/>
      <c r="V35" s="182"/>
      <c r="W35" s="171"/>
      <c r="Y35" s="168" t="s">
        <v>146</v>
      </c>
      <c r="Z35" s="181"/>
      <c r="AA35" s="169"/>
      <c r="AB35" s="169"/>
      <c r="AC35" s="169"/>
      <c r="AD35" s="169"/>
      <c r="AE35" s="169"/>
      <c r="AF35" s="169"/>
      <c r="AG35" s="169"/>
      <c r="AH35" s="182"/>
      <c r="AI35" s="171"/>
      <c r="AJ35" s="114"/>
      <c r="AK35" s="168" t="s">
        <v>146</v>
      </c>
      <c r="AL35" s="181"/>
      <c r="AM35" s="169"/>
      <c r="AN35" s="169"/>
      <c r="AO35" s="169"/>
      <c r="AP35" s="169"/>
      <c r="AQ35" s="169"/>
      <c r="AR35" s="169"/>
      <c r="AS35" s="169"/>
      <c r="AT35" s="182"/>
      <c r="AU35" s="171"/>
      <c r="AW35" s="168" t="s">
        <v>146</v>
      </c>
      <c r="AX35" s="181"/>
      <c r="AY35" s="169"/>
      <c r="AZ35" s="169"/>
      <c r="BA35" s="169"/>
      <c r="BB35" s="169"/>
      <c r="BC35" s="169"/>
      <c r="BD35" s="169"/>
      <c r="BE35" s="169"/>
      <c r="BF35" s="182"/>
      <c r="BG35" s="171"/>
      <c r="BI35" s="168" t="s">
        <v>146</v>
      </c>
      <c r="BJ35" s="181"/>
      <c r="BK35" s="169"/>
      <c r="BL35" s="169"/>
      <c r="BM35" s="169"/>
      <c r="BN35" s="169"/>
      <c r="BO35" s="169"/>
      <c r="BP35" s="169"/>
      <c r="BQ35" s="169"/>
      <c r="BR35" s="182"/>
      <c r="BS35" s="171"/>
      <c r="BU35" s="168" t="s">
        <v>146</v>
      </c>
      <c r="BV35" s="181"/>
      <c r="BW35" s="169"/>
      <c r="BX35" s="169"/>
      <c r="BY35" s="169"/>
      <c r="BZ35" s="169"/>
      <c r="CA35" s="169"/>
      <c r="CB35" s="169"/>
      <c r="CC35" s="169"/>
      <c r="CD35" s="182"/>
      <c r="CE35" s="171"/>
      <c r="CF35" s="114"/>
      <c r="CG35" s="320" t="s">
        <v>146</v>
      </c>
      <c r="CH35" s="280"/>
      <c r="CI35" s="281"/>
      <c r="CJ35" s="281"/>
      <c r="CK35" s="281"/>
      <c r="CL35" s="281"/>
      <c r="CM35" s="281"/>
      <c r="CN35" s="281"/>
      <c r="CO35" s="281"/>
      <c r="CP35" s="293"/>
      <c r="CQ35" s="282"/>
    </row>
    <row r="36" spans="1:95" ht="37.5">
      <c r="A36" s="136" t="s">
        <v>147</v>
      </c>
      <c r="B36" s="127">
        <v>20</v>
      </c>
      <c r="C36" s="128">
        <v>26</v>
      </c>
      <c r="D36" s="128">
        <v>4</v>
      </c>
      <c r="E36" s="128">
        <v>0</v>
      </c>
      <c r="F36" s="128">
        <v>0</v>
      </c>
      <c r="G36" s="128">
        <v>0</v>
      </c>
      <c r="H36" s="128">
        <f>SUM(B36:G36)</f>
        <v>50</v>
      </c>
      <c r="I36" s="111"/>
      <c r="J36" s="139"/>
      <c r="K36" s="113"/>
      <c r="M36" s="136" t="s">
        <v>147</v>
      </c>
      <c r="N36" s="127">
        <v>3</v>
      </c>
      <c r="O36" s="128">
        <v>1</v>
      </c>
      <c r="P36" s="128">
        <v>0</v>
      </c>
      <c r="Q36" s="128">
        <v>0</v>
      </c>
      <c r="R36" s="128">
        <v>0</v>
      </c>
      <c r="S36" s="128">
        <v>0</v>
      </c>
      <c r="T36" s="128">
        <f>SUM(N36:S36)</f>
        <v>4</v>
      </c>
      <c r="U36" s="111"/>
      <c r="V36" s="139"/>
      <c r="W36" s="113"/>
      <c r="Y36" s="136" t="s">
        <v>147</v>
      </c>
      <c r="Z36" s="127">
        <v>4</v>
      </c>
      <c r="AA36" s="128">
        <v>1</v>
      </c>
      <c r="AB36" s="128">
        <v>0</v>
      </c>
      <c r="AC36" s="128">
        <v>0</v>
      </c>
      <c r="AD36" s="128">
        <v>0</v>
      </c>
      <c r="AE36" s="128">
        <v>0</v>
      </c>
      <c r="AF36" s="128">
        <f>SUM(Z36:AE36)</f>
        <v>5</v>
      </c>
      <c r="AG36" s="111"/>
      <c r="AH36" s="139"/>
      <c r="AI36" s="113"/>
      <c r="AJ36" s="114"/>
      <c r="AK36" s="136" t="s">
        <v>147</v>
      </c>
      <c r="AL36" s="127">
        <v>15</v>
      </c>
      <c r="AM36" s="128">
        <v>12</v>
      </c>
      <c r="AN36" s="128">
        <v>2</v>
      </c>
      <c r="AO36" s="128">
        <v>0</v>
      </c>
      <c r="AP36" s="128">
        <v>0</v>
      </c>
      <c r="AQ36" s="128">
        <v>0</v>
      </c>
      <c r="AR36" s="128">
        <f>SUM(AL36:AQ36)</f>
        <v>29</v>
      </c>
      <c r="AS36" s="111"/>
      <c r="AT36" s="139"/>
      <c r="AU36" s="113"/>
      <c r="AW36" s="136" t="s">
        <v>147</v>
      </c>
      <c r="AX36" s="127">
        <v>14</v>
      </c>
      <c r="AY36" s="128">
        <v>4</v>
      </c>
      <c r="AZ36" s="128">
        <v>1</v>
      </c>
      <c r="BA36" s="128">
        <v>0</v>
      </c>
      <c r="BB36" s="128">
        <v>0</v>
      </c>
      <c r="BC36" s="128">
        <v>0</v>
      </c>
      <c r="BD36" s="128">
        <f>SUM(AX36:BC36)</f>
        <v>19</v>
      </c>
      <c r="BE36" s="111"/>
      <c r="BF36" s="139"/>
      <c r="BG36" s="113"/>
      <c r="BI36" s="136" t="s">
        <v>147</v>
      </c>
      <c r="BJ36" s="127">
        <v>36</v>
      </c>
      <c r="BK36" s="128">
        <v>29</v>
      </c>
      <c r="BL36" s="128">
        <v>0</v>
      </c>
      <c r="BM36" s="128">
        <v>0</v>
      </c>
      <c r="BN36" s="128">
        <v>0</v>
      </c>
      <c r="BO36" s="128">
        <v>0</v>
      </c>
      <c r="BP36" s="128">
        <f>SUM(BJ36:BO36)</f>
        <v>65</v>
      </c>
      <c r="BQ36" s="111"/>
      <c r="BR36" s="139"/>
      <c r="BS36" s="113"/>
      <c r="BU36" s="136" t="s">
        <v>147</v>
      </c>
      <c r="BV36" s="127">
        <v>9</v>
      </c>
      <c r="BW36" s="128">
        <v>18</v>
      </c>
      <c r="BX36" s="128">
        <v>3</v>
      </c>
      <c r="BY36" s="128">
        <v>0</v>
      </c>
      <c r="BZ36" s="128">
        <v>0</v>
      </c>
      <c r="CA36" s="128">
        <v>0</v>
      </c>
      <c r="CB36" s="128">
        <f>SUM(BV36:CA36)</f>
        <v>30</v>
      </c>
      <c r="CC36" s="111"/>
      <c r="CD36" s="139"/>
      <c r="CE36" s="113"/>
      <c r="CF36" s="114"/>
      <c r="CG36" s="317" t="s">
        <v>147</v>
      </c>
      <c r="CH36" s="284">
        <f aca="true" t="shared" si="18" ref="CH36:CM40">B36+N36+Z36+AL36+AX36+BJ36+BV36</f>
        <v>101</v>
      </c>
      <c r="CI36" s="285">
        <f t="shared" si="18"/>
        <v>91</v>
      </c>
      <c r="CJ36" s="285">
        <f t="shared" si="18"/>
        <v>10</v>
      </c>
      <c r="CK36" s="285">
        <f t="shared" si="18"/>
        <v>0</v>
      </c>
      <c r="CL36" s="285">
        <f t="shared" si="18"/>
        <v>0</v>
      </c>
      <c r="CM36" s="285">
        <f t="shared" si="18"/>
        <v>0</v>
      </c>
      <c r="CN36" s="285">
        <f>SUM(CH36:CM36)</f>
        <v>202</v>
      </c>
      <c r="CO36" s="286"/>
      <c r="CP36" s="294"/>
      <c r="CQ36" s="287"/>
    </row>
    <row r="37" spans="1:95" ht="37.5">
      <c r="A37" s="136" t="s">
        <v>148</v>
      </c>
      <c r="B37" s="127">
        <v>19</v>
      </c>
      <c r="C37" s="128">
        <v>26</v>
      </c>
      <c r="D37" s="128">
        <v>5</v>
      </c>
      <c r="E37" s="128">
        <v>0</v>
      </c>
      <c r="F37" s="128">
        <v>0</v>
      </c>
      <c r="G37" s="128">
        <v>0</v>
      </c>
      <c r="H37" s="128">
        <f>SUM(B37:G37)</f>
        <v>50</v>
      </c>
      <c r="I37" s="111"/>
      <c r="J37" s="139"/>
      <c r="K37" s="113"/>
      <c r="M37" s="136" t="s">
        <v>148</v>
      </c>
      <c r="N37" s="127">
        <v>3</v>
      </c>
      <c r="O37" s="128">
        <v>1</v>
      </c>
      <c r="P37" s="128">
        <v>0</v>
      </c>
      <c r="Q37" s="128">
        <v>0</v>
      </c>
      <c r="R37" s="128">
        <v>0</v>
      </c>
      <c r="S37" s="128">
        <v>0</v>
      </c>
      <c r="T37" s="128">
        <f>SUM(N37:S37)</f>
        <v>4</v>
      </c>
      <c r="U37" s="111"/>
      <c r="V37" s="139"/>
      <c r="W37" s="113"/>
      <c r="Y37" s="136" t="s">
        <v>148</v>
      </c>
      <c r="Z37" s="127">
        <v>3</v>
      </c>
      <c r="AA37" s="128">
        <v>2</v>
      </c>
      <c r="AB37" s="128">
        <v>0</v>
      </c>
      <c r="AC37" s="128">
        <v>0</v>
      </c>
      <c r="AD37" s="128">
        <v>0</v>
      </c>
      <c r="AE37" s="128">
        <v>0</v>
      </c>
      <c r="AF37" s="128">
        <f>SUM(Z37:AE37)</f>
        <v>5</v>
      </c>
      <c r="AG37" s="111"/>
      <c r="AH37" s="139"/>
      <c r="AI37" s="113"/>
      <c r="AJ37" s="114"/>
      <c r="AK37" s="136" t="s">
        <v>148</v>
      </c>
      <c r="AL37" s="127">
        <v>12</v>
      </c>
      <c r="AM37" s="128">
        <v>13</v>
      </c>
      <c r="AN37" s="128">
        <v>4</v>
      </c>
      <c r="AO37" s="128">
        <v>0</v>
      </c>
      <c r="AP37" s="128">
        <v>0</v>
      </c>
      <c r="AQ37" s="128">
        <v>0</v>
      </c>
      <c r="AR37" s="128">
        <f>SUM(AL37:AQ37)</f>
        <v>29</v>
      </c>
      <c r="AS37" s="111"/>
      <c r="AT37" s="139"/>
      <c r="AU37" s="113"/>
      <c r="AW37" s="136" t="s">
        <v>148</v>
      </c>
      <c r="AX37" s="127">
        <v>13</v>
      </c>
      <c r="AY37" s="128">
        <v>5</v>
      </c>
      <c r="AZ37" s="128">
        <v>1</v>
      </c>
      <c r="BA37" s="128">
        <v>0</v>
      </c>
      <c r="BB37" s="128">
        <v>0</v>
      </c>
      <c r="BC37" s="128">
        <v>0</v>
      </c>
      <c r="BD37" s="128">
        <f>SUM(AX37:BC37)</f>
        <v>19</v>
      </c>
      <c r="BE37" s="111"/>
      <c r="BF37" s="139"/>
      <c r="BG37" s="113"/>
      <c r="BI37" s="136" t="s">
        <v>148</v>
      </c>
      <c r="BJ37" s="127">
        <v>34</v>
      </c>
      <c r="BK37" s="128">
        <v>31</v>
      </c>
      <c r="BL37" s="128">
        <v>0</v>
      </c>
      <c r="BM37" s="128">
        <v>0</v>
      </c>
      <c r="BN37" s="128">
        <v>0</v>
      </c>
      <c r="BO37" s="128">
        <v>0</v>
      </c>
      <c r="BP37" s="128">
        <f>SUM(BJ37:BO37)</f>
        <v>65</v>
      </c>
      <c r="BQ37" s="111"/>
      <c r="BR37" s="139"/>
      <c r="BS37" s="113"/>
      <c r="BU37" s="136" t="s">
        <v>148</v>
      </c>
      <c r="BV37" s="127">
        <v>8</v>
      </c>
      <c r="BW37" s="128">
        <v>18</v>
      </c>
      <c r="BX37" s="128">
        <v>4</v>
      </c>
      <c r="BY37" s="128">
        <v>0</v>
      </c>
      <c r="BZ37" s="128">
        <v>0</v>
      </c>
      <c r="CA37" s="128">
        <v>0</v>
      </c>
      <c r="CB37" s="128">
        <f>SUM(BV37:CA37)</f>
        <v>30</v>
      </c>
      <c r="CC37" s="111"/>
      <c r="CD37" s="139"/>
      <c r="CE37" s="113"/>
      <c r="CF37" s="114"/>
      <c r="CG37" s="317" t="s">
        <v>148</v>
      </c>
      <c r="CH37" s="284">
        <f t="shared" si="18"/>
        <v>92</v>
      </c>
      <c r="CI37" s="285">
        <f t="shared" si="18"/>
        <v>96</v>
      </c>
      <c r="CJ37" s="285">
        <f t="shared" si="18"/>
        <v>14</v>
      </c>
      <c r="CK37" s="285">
        <f t="shared" si="18"/>
        <v>0</v>
      </c>
      <c r="CL37" s="285">
        <f t="shared" si="18"/>
        <v>0</v>
      </c>
      <c r="CM37" s="285">
        <f t="shared" si="18"/>
        <v>0</v>
      </c>
      <c r="CN37" s="285">
        <f>SUM(CH37:CM37)</f>
        <v>202</v>
      </c>
      <c r="CO37" s="286"/>
      <c r="CP37" s="294"/>
      <c r="CQ37" s="287"/>
    </row>
    <row r="38" spans="1:95" ht="48" customHeight="1">
      <c r="A38" s="136" t="s">
        <v>149</v>
      </c>
      <c r="B38" s="127">
        <v>28</v>
      </c>
      <c r="C38" s="128">
        <v>21</v>
      </c>
      <c r="D38" s="128">
        <v>1</v>
      </c>
      <c r="E38" s="128">
        <v>0</v>
      </c>
      <c r="F38" s="128">
        <v>0</v>
      </c>
      <c r="G38" s="128">
        <v>0</v>
      </c>
      <c r="H38" s="128">
        <f>SUM(B38:G38)</f>
        <v>50</v>
      </c>
      <c r="I38" s="111"/>
      <c r="J38" s="139"/>
      <c r="K38" s="113"/>
      <c r="M38" s="136" t="s">
        <v>149</v>
      </c>
      <c r="N38" s="127">
        <v>3</v>
      </c>
      <c r="O38" s="128">
        <v>1</v>
      </c>
      <c r="P38" s="128">
        <v>0</v>
      </c>
      <c r="Q38" s="128">
        <v>0</v>
      </c>
      <c r="R38" s="128">
        <v>0</v>
      </c>
      <c r="S38" s="128">
        <v>0</v>
      </c>
      <c r="T38" s="128">
        <f>SUM(N38:S38)</f>
        <v>4</v>
      </c>
      <c r="U38" s="111"/>
      <c r="V38" s="139"/>
      <c r="W38" s="113"/>
      <c r="Y38" s="136" t="s">
        <v>149</v>
      </c>
      <c r="Z38" s="127">
        <v>5</v>
      </c>
      <c r="AA38" s="128">
        <v>0</v>
      </c>
      <c r="AB38" s="128">
        <v>0</v>
      </c>
      <c r="AC38" s="128">
        <v>0</v>
      </c>
      <c r="AD38" s="128">
        <v>0</v>
      </c>
      <c r="AE38" s="128">
        <v>0</v>
      </c>
      <c r="AF38" s="128">
        <f>SUM(Z38:AE38)</f>
        <v>5</v>
      </c>
      <c r="AG38" s="111"/>
      <c r="AH38" s="139"/>
      <c r="AI38" s="113"/>
      <c r="AJ38" s="114"/>
      <c r="AK38" s="136" t="s">
        <v>149</v>
      </c>
      <c r="AL38" s="127">
        <v>10</v>
      </c>
      <c r="AM38" s="128">
        <v>18</v>
      </c>
      <c r="AN38" s="128">
        <v>1</v>
      </c>
      <c r="AO38" s="128">
        <v>0</v>
      </c>
      <c r="AP38" s="128">
        <v>0</v>
      </c>
      <c r="AQ38" s="128">
        <v>0</v>
      </c>
      <c r="AR38" s="128">
        <f>SUM(AL38:AQ38)</f>
        <v>29</v>
      </c>
      <c r="AS38" s="111"/>
      <c r="AT38" s="139"/>
      <c r="AU38" s="113"/>
      <c r="AW38" s="136" t="s">
        <v>149</v>
      </c>
      <c r="AX38" s="127">
        <v>15</v>
      </c>
      <c r="AY38" s="128">
        <v>3</v>
      </c>
      <c r="AZ38" s="128">
        <v>1</v>
      </c>
      <c r="BA38" s="128">
        <v>0</v>
      </c>
      <c r="BB38" s="128">
        <v>0</v>
      </c>
      <c r="BC38" s="128">
        <v>0</v>
      </c>
      <c r="BD38" s="128">
        <f>SUM(AX38:BC38)</f>
        <v>19</v>
      </c>
      <c r="BE38" s="111"/>
      <c r="BF38" s="139"/>
      <c r="BG38" s="113"/>
      <c r="BI38" s="136" t="s">
        <v>149</v>
      </c>
      <c r="BJ38" s="127">
        <v>40</v>
      </c>
      <c r="BK38" s="128">
        <v>25</v>
      </c>
      <c r="BL38" s="128">
        <v>0</v>
      </c>
      <c r="BM38" s="128">
        <v>0</v>
      </c>
      <c r="BN38" s="128">
        <v>0</v>
      </c>
      <c r="BO38" s="128">
        <v>0</v>
      </c>
      <c r="BP38" s="128">
        <f>SUM(BJ38:BO38)</f>
        <v>65</v>
      </c>
      <c r="BQ38" s="111"/>
      <c r="BR38" s="139"/>
      <c r="BS38" s="113"/>
      <c r="BU38" s="136" t="s">
        <v>149</v>
      </c>
      <c r="BV38" s="127">
        <v>8</v>
      </c>
      <c r="BW38" s="128">
        <v>22</v>
      </c>
      <c r="BX38" s="128">
        <v>0</v>
      </c>
      <c r="BY38" s="128">
        <v>0</v>
      </c>
      <c r="BZ38" s="128">
        <v>0</v>
      </c>
      <c r="CA38" s="128">
        <v>0</v>
      </c>
      <c r="CB38" s="128">
        <f>SUM(BV38:CA38)</f>
        <v>30</v>
      </c>
      <c r="CC38" s="111"/>
      <c r="CD38" s="139"/>
      <c r="CE38" s="113"/>
      <c r="CF38" s="114"/>
      <c r="CG38" s="317" t="s">
        <v>149</v>
      </c>
      <c r="CH38" s="284">
        <f t="shared" si="18"/>
        <v>109</v>
      </c>
      <c r="CI38" s="285">
        <f t="shared" si="18"/>
        <v>90</v>
      </c>
      <c r="CJ38" s="285">
        <f t="shared" si="18"/>
        <v>3</v>
      </c>
      <c r="CK38" s="285">
        <f t="shared" si="18"/>
        <v>0</v>
      </c>
      <c r="CL38" s="285">
        <f t="shared" si="18"/>
        <v>0</v>
      </c>
      <c r="CM38" s="285">
        <f t="shared" si="18"/>
        <v>0</v>
      </c>
      <c r="CN38" s="285">
        <f>SUM(CH38:CM38)</f>
        <v>202</v>
      </c>
      <c r="CO38" s="286"/>
      <c r="CP38" s="294"/>
      <c r="CQ38" s="287"/>
    </row>
    <row r="39" spans="1:95" ht="37.5" customHeight="1">
      <c r="A39" s="126" t="s">
        <v>150</v>
      </c>
      <c r="B39" s="109">
        <v>19</v>
      </c>
      <c r="C39" s="110">
        <v>28</v>
      </c>
      <c r="D39" s="110">
        <v>3</v>
      </c>
      <c r="E39" s="110">
        <v>0</v>
      </c>
      <c r="F39" s="110">
        <v>0</v>
      </c>
      <c r="G39" s="110">
        <v>0</v>
      </c>
      <c r="H39" s="128">
        <f>SUM(B39:G39)</f>
        <v>50</v>
      </c>
      <c r="I39" s="111"/>
      <c r="J39" s="139"/>
      <c r="K39" s="113"/>
      <c r="M39" s="126" t="s">
        <v>150</v>
      </c>
      <c r="N39" s="109">
        <v>2</v>
      </c>
      <c r="O39" s="110">
        <v>2</v>
      </c>
      <c r="P39" s="110">
        <v>0</v>
      </c>
      <c r="Q39" s="110">
        <v>0</v>
      </c>
      <c r="R39" s="110">
        <v>0</v>
      </c>
      <c r="S39" s="110">
        <v>0</v>
      </c>
      <c r="T39" s="128">
        <f>SUM(N39:S39)</f>
        <v>4</v>
      </c>
      <c r="U39" s="111"/>
      <c r="V39" s="139"/>
      <c r="W39" s="113"/>
      <c r="Y39" s="126" t="s">
        <v>150</v>
      </c>
      <c r="Z39" s="109">
        <v>2</v>
      </c>
      <c r="AA39" s="110">
        <v>3</v>
      </c>
      <c r="AB39" s="110">
        <v>0</v>
      </c>
      <c r="AC39" s="110">
        <v>0</v>
      </c>
      <c r="AD39" s="110">
        <v>0</v>
      </c>
      <c r="AE39" s="110">
        <v>0</v>
      </c>
      <c r="AF39" s="128">
        <f>SUM(Z39:AE39)</f>
        <v>5</v>
      </c>
      <c r="AG39" s="111"/>
      <c r="AH39" s="139"/>
      <c r="AI39" s="113"/>
      <c r="AJ39" s="114"/>
      <c r="AK39" s="126" t="s">
        <v>150</v>
      </c>
      <c r="AL39" s="109">
        <v>12</v>
      </c>
      <c r="AM39" s="110">
        <v>14</v>
      </c>
      <c r="AN39" s="110">
        <v>3</v>
      </c>
      <c r="AO39" s="110">
        <v>0</v>
      </c>
      <c r="AP39" s="110">
        <v>0</v>
      </c>
      <c r="AQ39" s="110">
        <v>0</v>
      </c>
      <c r="AR39" s="128">
        <f>SUM(AL39:AQ39)</f>
        <v>29</v>
      </c>
      <c r="AS39" s="111"/>
      <c r="AT39" s="139"/>
      <c r="AU39" s="113"/>
      <c r="AW39" s="126" t="s">
        <v>150</v>
      </c>
      <c r="AX39" s="109">
        <v>13</v>
      </c>
      <c r="AY39" s="110">
        <v>5</v>
      </c>
      <c r="AZ39" s="110">
        <v>1</v>
      </c>
      <c r="BA39" s="110">
        <v>0</v>
      </c>
      <c r="BB39" s="110">
        <v>0</v>
      </c>
      <c r="BC39" s="110">
        <v>0</v>
      </c>
      <c r="BD39" s="128">
        <f>SUM(AX39:BC39)</f>
        <v>19</v>
      </c>
      <c r="BE39" s="111"/>
      <c r="BF39" s="139"/>
      <c r="BG39" s="113"/>
      <c r="BI39" s="126" t="s">
        <v>150</v>
      </c>
      <c r="BJ39" s="109">
        <v>34</v>
      </c>
      <c r="BK39" s="110">
        <v>31</v>
      </c>
      <c r="BL39" s="110">
        <v>0</v>
      </c>
      <c r="BM39" s="110">
        <v>0</v>
      </c>
      <c r="BN39" s="110">
        <v>0</v>
      </c>
      <c r="BO39" s="110">
        <v>0</v>
      </c>
      <c r="BP39" s="128">
        <f>SUM(BJ39:BO39)</f>
        <v>65</v>
      </c>
      <c r="BQ39" s="111"/>
      <c r="BR39" s="139"/>
      <c r="BS39" s="113"/>
      <c r="BU39" s="126" t="s">
        <v>150</v>
      </c>
      <c r="BV39" s="109">
        <v>7</v>
      </c>
      <c r="BW39" s="110">
        <v>19</v>
      </c>
      <c r="BX39" s="110">
        <v>4</v>
      </c>
      <c r="BY39" s="110">
        <v>0</v>
      </c>
      <c r="BZ39" s="110">
        <v>0</v>
      </c>
      <c r="CA39" s="110">
        <v>0</v>
      </c>
      <c r="CB39" s="128">
        <f>SUM(BV39:CA39)</f>
        <v>30</v>
      </c>
      <c r="CC39" s="111"/>
      <c r="CD39" s="139"/>
      <c r="CE39" s="113"/>
      <c r="CF39" s="114"/>
      <c r="CG39" s="315" t="s">
        <v>150</v>
      </c>
      <c r="CH39" s="284">
        <f t="shared" si="18"/>
        <v>89</v>
      </c>
      <c r="CI39" s="285">
        <f t="shared" si="18"/>
        <v>102</v>
      </c>
      <c r="CJ39" s="285">
        <f t="shared" si="18"/>
        <v>11</v>
      </c>
      <c r="CK39" s="285">
        <f t="shared" si="18"/>
        <v>0</v>
      </c>
      <c r="CL39" s="285">
        <f t="shared" si="18"/>
        <v>0</v>
      </c>
      <c r="CM39" s="285">
        <f t="shared" si="18"/>
        <v>0</v>
      </c>
      <c r="CN39" s="285">
        <f>SUM(CH39:CM39)</f>
        <v>202</v>
      </c>
      <c r="CO39" s="286"/>
      <c r="CP39" s="294"/>
      <c r="CQ39" s="287"/>
    </row>
    <row r="40" spans="1:95" ht="37.5" customHeight="1" thickBot="1">
      <c r="A40" s="140" t="s">
        <v>151</v>
      </c>
      <c r="B40" s="137">
        <v>19</v>
      </c>
      <c r="C40" s="129">
        <v>24</v>
      </c>
      <c r="D40" s="129">
        <v>7</v>
      </c>
      <c r="E40" s="129">
        <v>0</v>
      </c>
      <c r="F40" s="129">
        <v>0</v>
      </c>
      <c r="G40" s="129">
        <v>0</v>
      </c>
      <c r="H40" s="110">
        <f>SUM(B40:G40)</f>
        <v>50</v>
      </c>
      <c r="I40" s="129"/>
      <c r="J40" s="141"/>
      <c r="K40" s="131"/>
      <c r="M40" s="140" t="s">
        <v>151</v>
      </c>
      <c r="N40" s="137">
        <v>2</v>
      </c>
      <c r="O40" s="129">
        <v>2</v>
      </c>
      <c r="P40" s="129">
        <v>0</v>
      </c>
      <c r="Q40" s="129">
        <v>0</v>
      </c>
      <c r="R40" s="129">
        <v>0</v>
      </c>
      <c r="S40" s="129">
        <v>0</v>
      </c>
      <c r="T40" s="110">
        <f>SUM(N40:S40)</f>
        <v>4</v>
      </c>
      <c r="U40" s="129"/>
      <c r="V40" s="141"/>
      <c r="W40" s="131"/>
      <c r="Y40" s="140" t="s">
        <v>151</v>
      </c>
      <c r="Z40" s="137">
        <v>2</v>
      </c>
      <c r="AA40" s="129">
        <v>3</v>
      </c>
      <c r="AB40" s="129">
        <v>0</v>
      </c>
      <c r="AC40" s="129">
        <v>0</v>
      </c>
      <c r="AD40" s="129">
        <v>0</v>
      </c>
      <c r="AE40" s="129">
        <v>0</v>
      </c>
      <c r="AF40" s="110">
        <f>SUM(Z40:AE40)</f>
        <v>5</v>
      </c>
      <c r="AG40" s="129"/>
      <c r="AH40" s="141"/>
      <c r="AI40" s="131"/>
      <c r="AJ40" s="114"/>
      <c r="AK40" s="140" t="s">
        <v>151</v>
      </c>
      <c r="AL40" s="137">
        <v>11</v>
      </c>
      <c r="AM40" s="129">
        <v>15</v>
      </c>
      <c r="AN40" s="129">
        <v>3</v>
      </c>
      <c r="AO40" s="129">
        <v>0</v>
      </c>
      <c r="AP40" s="129">
        <v>0</v>
      </c>
      <c r="AQ40" s="129">
        <v>0</v>
      </c>
      <c r="AR40" s="110">
        <f>SUM(AL40:AQ40)</f>
        <v>29</v>
      </c>
      <c r="AS40" s="129"/>
      <c r="AT40" s="141"/>
      <c r="AU40" s="131"/>
      <c r="AW40" s="140" t="s">
        <v>151</v>
      </c>
      <c r="AX40" s="137">
        <v>14</v>
      </c>
      <c r="AY40" s="129">
        <v>5</v>
      </c>
      <c r="AZ40" s="129">
        <v>0</v>
      </c>
      <c r="BA40" s="129">
        <v>0</v>
      </c>
      <c r="BB40" s="129">
        <v>0</v>
      </c>
      <c r="BC40" s="129">
        <v>0</v>
      </c>
      <c r="BD40" s="110">
        <f>SUM(AX40:BC40)</f>
        <v>19</v>
      </c>
      <c r="BE40" s="129"/>
      <c r="BF40" s="141"/>
      <c r="BG40" s="131"/>
      <c r="BI40" s="140" t="s">
        <v>151</v>
      </c>
      <c r="BJ40" s="137">
        <v>32</v>
      </c>
      <c r="BK40" s="129">
        <v>33</v>
      </c>
      <c r="BL40" s="129">
        <v>0</v>
      </c>
      <c r="BM40" s="129">
        <v>0</v>
      </c>
      <c r="BN40" s="129">
        <v>0</v>
      </c>
      <c r="BO40" s="129">
        <v>0</v>
      </c>
      <c r="BP40" s="110">
        <f>SUM(BJ40:BO40)</f>
        <v>65</v>
      </c>
      <c r="BQ40" s="129"/>
      <c r="BR40" s="141"/>
      <c r="BS40" s="131"/>
      <c r="BU40" s="140" t="s">
        <v>151</v>
      </c>
      <c r="BV40" s="137">
        <v>8</v>
      </c>
      <c r="BW40" s="129">
        <v>20</v>
      </c>
      <c r="BX40" s="129">
        <v>2</v>
      </c>
      <c r="BY40" s="129">
        <v>0</v>
      </c>
      <c r="BZ40" s="129">
        <v>0</v>
      </c>
      <c r="CA40" s="129">
        <v>0</v>
      </c>
      <c r="CB40" s="110">
        <f>SUM(BV40:CA40)</f>
        <v>30</v>
      </c>
      <c r="CC40" s="129"/>
      <c r="CD40" s="141"/>
      <c r="CE40" s="131"/>
      <c r="CF40" s="114"/>
      <c r="CG40" s="325" t="s">
        <v>151</v>
      </c>
      <c r="CH40" s="284">
        <f t="shared" si="18"/>
        <v>88</v>
      </c>
      <c r="CI40" s="285">
        <f t="shared" si="18"/>
        <v>102</v>
      </c>
      <c r="CJ40" s="285">
        <f t="shared" si="18"/>
        <v>12</v>
      </c>
      <c r="CK40" s="285">
        <f t="shared" si="18"/>
        <v>0</v>
      </c>
      <c r="CL40" s="285">
        <f t="shared" si="18"/>
        <v>0</v>
      </c>
      <c r="CM40" s="285">
        <f t="shared" si="18"/>
        <v>0</v>
      </c>
      <c r="CN40" s="290">
        <f>SUM(CH40:CM40)</f>
        <v>202</v>
      </c>
      <c r="CO40" s="291"/>
      <c r="CP40" s="297"/>
      <c r="CQ40" s="292"/>
    </row>
    <row r="41" spans="1:95" ht="23.25" customHeight="1" thickBot="1">
      <c r="A41" s="165" t="s">
        <v>4</v>
      </c>
      <c r="B41" s="161">
        <f aca="true" t="shared" si="19" ref="B41:H41">SUM(B36:B40)</f>
        <v>105</v>
      </c>
      <c r="C41" s="138">
        <f t="shared" si="19"/>
        <v>125</v>
      </c>
      <c r="D41" s="138">
        <f t="shared" si="19"/>
        <v>20</v>
      </c>
      <c r="E41" s="138">
        <f t="shared" si="19"/>
        <v>0</v>
      </c>
      <c r="F41" s="138">
        <f t="shared" si="19"/>
        <v>0</v>
      </c>
      <c r="G41" s="166">
        <f t="shared" si="19"/>
        <v>0</v>
      </c>
      <c r="H41" s="138">
        <f t="shared" si="19"/>
        <v>250</v>
      </c>
      <c r="I41" s="167">
        <f>((B41*5)+(C41*4)+(D41*3)+(E41*2)+(F41*1))/(B41+C41+D41+E41+F41)</f>
        <v>4.34</v>
      </c>
      <c r="J41" s="117" t="s">
        <v>101</v>
      </c>
      <c r="K41" s="132">
        <f>I41*100/5</f>
        <v>86.8</v>
      </c>
      <c r="M41" s="165" t="s">
        <v>4</v>
      </c>
      <c r="N41" s="161">
        <f aca="true" t="shared" si="20" ref="N41:T41">SUM(N36:N40)</f>
        <v>13</v>
      </c>
      <c r="O41" s="138">
        <f t="shared" si="20"/>
        <v>7</v>
      </c>
      <c r="P41" s="138">
        <f t="shared" si="20"/>
        <v>0</v>
      </c>
      <c r="Q41" s="138">
        <f t="shared" si="20"/>
        <v>0</v>
      </c>
      <c r="R41" s="138">
        <f t="shared" si="20"/>
        <v>0</v>
      </c>
      <c r="S41" s="166">
        <f t="shared" si="20"/>
        <v>0</v>
      </c>
      <c r="T41" s="138">
        <f t="shared" si="20"/>
        <v>20</v>
      </c>
      <c r="U41" s="167">
        <f>((N41*5)+(O41*4)+(P41*3)+(Q41*2)+(R41*1))/(N41+O41+P41+Q41+R41)</f>
        <v>4.65</v>
      </c>
      <c r="V41" s="117" t="s">
        <v>101</v>
      </c>
      <c r="W41" s="132">
        <f>U41*100/5</f>
        <v>93.00000000000001</v>
      </c>
      <c r="Y41" s="165" t="s">
        <v>4</v>
      </c>
      <c r="Z41" s="161">
        <f aca="true" t="shared" si="21" ref="Z41:AF41">SUM(Z36:Z40)</f>
        <v>16</v>
      </c>
      <c r="AA41" s="138">
        <f t="shared" si="21"/>
        <v>9</v>
      </c>
      <c r="AB41" s="138">
        <f t="shared" si="21"/>
        <v>0</v>
      </c>
      <c r="AC41" s="138">
        <f t="shared" si="21"/>
        <v>0</v>
      </c>
      <c r="AD41" s="138">
        <f t="shared" si="21"/>
        <v>0</v>
      </c>
      <c r="AE41" s="166">
        <f t="shared" si="21"/>
        <v>0</v>
      </c>
      <c r="AF41" s="138">
        <f t="shared" si="21"/>
        <v>25</v>
      </c>
      <c r="AG41" s="167">
        <f>((Z41*5)+(AA41*4)+(AB41*3)+(AC41*2)+(AD41*1))/(Z41+AA41+AB41+AC41+AD41)</f>
        <v>4.64</v>
      </c>
      <c r="AH41" s="117" t="s">
        <v>101</v>
      </c>
      <c r="AI41" s="132">
        <f>AG41*100/5</f>
        <v>92.79999999999998</v>
      </c>
      <c r="AJ41" s="119"/>
      <c r="AK41" s="165" t="s">
        <v>4</v>
      </c>
      <c r="AL41" s="161">
        <f aca="true" t="shared" si="22" ref="AL41:AR41">SUM(AL36:AL40)</f>
        <v>60</v>
      </c>
      <c r="AM41" s="138">
        <f t="shared" si="22"/>
        <v>72</v>
      </c>
      <c r="AN41" s="138">
        <f t="shared" si="22"/>
        <v>13</v>
      </c>
      <c r="AO41" s="138">
        <f t="shared" si="22"/>
        <v>0</v>
      </c>
      <c r="AP41" s="138">
        <f t="shared" si="22"/>
        <v>0</v>
      </c>
      <c r="AQ41" s="166">
        <f t="shared" si="22"/>
        <v>0</v>
      </c>
      <c r="AR41" s="138">
        <f t="shared" si="22"/>
        <v>145</v>
      </c>
      <c r="AS41" s="167">
        <f>((AL41*5)+(AM41*4)+(AN41*3)+(AO41*2)+(AP41*1))/(AL41+AM41+AN41+AO41+AP41)</f>
        <v>4.324137931034483</v>
      </c>
      <c r="AT41" s="117" t="s">
        <v>101</v>
      </c>
      <c r="AU41" s="132">
        <f>AS41*100/5</f>
        <v>86.48275862068965</v>
      </c>
      <c r="AW41" s="165" t="s">
        <v>4</v>
      </c>
      <c r="AX41" s="161">
        <f aca="true" t="shared" si="23" ref="AX41:BD41">SUM(AX36:AX40)</f>
        <v>69</v>
      </c>
      <c r="AY41" s="138">
        <f t="shared" si="23"/>
        <v>22</v>
      </c>
      <c r="AZ41" s="138">
        <f t="shared" si="23"/>
        <v>4</v>
      </c>
      <c r="BA41" s="138">
        <f t="shared" si="23"/>
        <v>0</v>
      </c>
      <c r="BB41" s="138">
        <f t="shared" si="23"/>
        <v>0</v>
      </c>
      <c r="BC41" s="166">
        <f t="shared" si="23"/>
        <v>0</v>
      </c>
      <c r="BD41" s="138">
        <f t="shared" si="23"/>
        <v>95</v>
      </c>
      <c r="BE41" s="167">
        <f>((AX41*5)+(AY41*4)+(AZ41*3)+(BA41*2)+(BB41*1))/(AX41+AY41+AZ41+BA41+BB41)</f>
        <v>4.684210526315789</v>
      </c>
      <c r="BF41" s="117" t="s">
        <v>101</v>
      </c>
      <c r="BG41" s="132">
        <f>BE41*100/5</f>
        <v>93.6842105263158</v>
      </c>
      <c r="BI41" s="165" t="s">
        <v>4</v>
      </c>
      <c r="BJ41" s="161">
        <f aca="true" t="shared" si="24" ref="BJ41:BP41">SUM(BJ36:BJ40)</f>
        <v>176</v>
      </c>
      <c r="BK41" s="138">
        <f t="shared" si="24"/>
        <v>149</v>
      </c>
      <c r="BL41" s="138">
        <f t="shared" si="24"/>
        <v>0</v>
      </c>
      <c r="BM41" s="138">
        <f t="shared" si="24"/>
        <v>0</v>
      </c>
      <c r="BN41" s="138">
        <f t="shared" si="24"/>
        <v>0</v>
      </c>
      <c r="BO41" s="166">
        <f t="shared" si="24"/>
        <v>0</v>
      </c>
      <c r="BP41" s="138">
        <f t="shared" si="24"/>
        <v>325</v>
      </c>
      <c r="BQ41" s="167">
        <f>((BJ41*5)+(BK41*4)+(BL41*3)+(BM41*2)+(BN41*1))/(BJ41+BK41+BL41+BM41+BN41)</f>
        <v>4.541538461538462</v>
      </c>
      <c r="BR41" s="117" t="s">
        <v>101</v>
      </c>
      <c r="BS41" s="132">
        <f>BQ41*100/5</f>
        <v>90.83076923076923</v>
      </c>
      <c r="BU41" s="165" t="s">
        <v>4</v>
      </c>
      <c r="BV41" s="161">
        <f aca="true" t="shared" si="25" ref="BV41:CB41">SUM(BV36:BV40)</f>
        <v>40</v>
      </c>
      <c r="BW41" s="138">
        <f t="shared" si="25"/>
        <v>97</v>
      </c>
      <c r="BX41" s="138">
        <f t="shared" si="25"/>
        <v>13</v>
      </c>
      <c r="BY41" s="138">
        <f t="shared" si="25"/>
        <v>0</v>
      </c>
      <c r="BZ41" s="138">
        <f t="shared" si="25"/>
        <v>0</v>
      </c>
      <c r="CA41" s="166">
        <f t="shared" si="25"/>
        <v>0</v>
      </c>
      <c r="CB41" s="138">
        <f t="shared" si="25"/>
        <v>150</v>
      </c>
      <c r="CC41" s="167">
        <f>((BV41*5)+(BW41*4)+(BX41*3)+(BY41*2)+(BZ41*1))/(BV41+BW41+BX41+BY41+BZ41)</f>
        <v>4.18</v>
      </c>
      <c r="CD41" s="117" t="s">
        <v>101</v>
      </c>
      <c r="CE41" s="132">
        <f>CC41*100/5</f>
        <v>83.6</v>
      </c>
      <c r="CF41" s="134"/>
      <c r="CG41" s="311" t="s">
        <v>4</v>
      </c>
      <c r="CH41" s="161">
        <f aca="true" t="shared" si="26" ref="CH41:CN41">SUM(CH36:CH40)</f>
        <v>479</v>
      </c>
      <c r="CI41" s="138">
        <f t="shared" si="26"/>
        <v>481</v>
      </c>
      <c r="CJ41" s="138">
        <f t="shared" si="26"/>
        <v>50</v>
      </c>
      <c r="CK41" s="138">
        <f t="shared" si="26"/>
        <v>0</v>
      </c>
      <c r="CL41" s="138">
        <f t="shared" si="26"/>
        <v>0</v>
      </c>
      <c r="CM41" s="138">
        <f t="shared" si="26"/>
        <v>0</v>
      </c>
      <c r="CN41" s="138">
        <f t="shared" si="26"/>
        <v>1010</v>
      </c>
      <c r="CO41" s="167">
        <f>((CH41*5)+(CI41*4)+(CJ41*3)+(CK41*2)+(CL41*1))/(CH41+CI41+CJ41+CK41+CL41)</f>
        <v>4.424752475247525</v>
      </c>
      <c r="CP41" s="277" t="s">
        <v>212</v>
      </c>
      <c r="CQ41" s="206">
        <f>CO41*100/5</f>
        <v>88.4950495049505</v>
      </c>
    </row>
    <row r="42" spans="1:95" ht="43.5">
      <c r="A42" s="168" t="s">
        <v>152</v>
      </c>
      <c r="B42" s="181"/>
      <c r="C42" s="169"/>
      <c r="D42" s="169"/>
      <c r="E42" s="169"/>
      <c r="F42" s="169"/>
      <c r="G42" s="169"/>
      <c r="H42" s="169"/>
      <c r="I42" s="169"/>
      <c r="J42" s="182"/>
      <c r="K42" s="171"/>
      <c r="M42" s="168" t="s">
        <v>152</v>
      </c>
      <c r="N42" s="181"/>
      <c r="O42" s="169"/>
      <c r="P42" s="169"/>
      <c r="Q42" s="169"/>
      <c r="R42" s="169"/>
      <c r="S42" s="169"/>
      <c r="T42" s="169"/>
      <c r="U42" s="169"/>
      <c r="V42" s="182"/>
      <c r="W42" s="171"/>
      <c r="Y42" s="168" t="s">
        <v>152</v>
      </c>
      <c r="Z42" s="181"/>
      <c r="AA42" s="169"/>
      <c r="AB42" s="169"/>
      <c r="AC42" s="169"/>
      <c r="AD42" s="169"/>
      <c r="AE42" s="169"/>
      <c r="AF42" s="169"/>
      <c r="AG42" s="169"/>
      <c r="AH42" s="182"/>
      <c r="AI42" s="171"/>
      <c r="AJ42" s="114"/>
      <c r="AK42" s="168" t="s">
        <v>152</v>
      </c>
      <c r="AL42" s="181"/>
      <c r="AM42" s="169"/>
      <c r="AN42" s="169"/>
      <c r="AO42" s="169"/>
      <c r="AP42" s="169"/>
      <c r="AQ42" s="169"/>
      <c r="AR42" s="169"/>
      <c r="AS42" s="169"/>
      <c r="AT42" s="182"/>
      <c r="AU42" s="171"/>
      <c r="AW42" s="168" t="s">
        <v>152</v>
      </c>
      <c r="AX42" s="181"/>
      <c r="AY42" s="169"/>
      <c r="AZ42" s="169"/>
      <c r="BA42" s="169"/>
      <c r="BB42" s="169"/>
      <c r="BC42" s="169"/>
      <c r="BD42" s="169"/>
      <c r="BE42" s="169"/>
      <c r="BF42" s="182"/>
      <c r="BG42" s="171"/>
      <c r="BI42" s="168" t="s">
        <v>152</v>
      </c>
      <c r="BJ42" s="181"/>
      <c r="BK42" s="169"/>
      <c r="BL42" s="169"/>
      <c r="BM42" s="169"/>
      <c r="BN42" s="169"/>
      <c r="BO42" s="169"/>
      <c r="BP42" s="169"/>
      <c r="BQ42" s="169"/>
      <c r="BR42" s="182"/>
      <c r="BS42" s="171"/>
      <c r="BU42" s="168" t="s">
        <v>152</v>
      </c>
      <c r="BV42" s="181"/>
      <c r="BW42" s="169"/>
      <c r="BX42" s="169"/>
      <c r="BY42" s="169"/>
      <c r="BZ42" s="169"/>
      <c r="CA42" s="169"/>
      <c r="CB42" s="169"/>
      <c r="CC42" s="169"/>
      <c r="CD42" s="182"/>
      <c r="CE42" s="171"/>
      <c r="CF42" s="114"/>
      <c r="CG42" s="320" t="s">
        <v>152</v>
      </c>
      <c r="CH42" s="280"/>
      <c r="CI42" s="281"/>
      <c r="CJ42" s="281"/>
      <c r="CK42" s="281"/>
      <c r="CL42" s="281"/>
      <c r="CM42" s="281"/>
      <c r="CN42" s="281"/>
      <c r="CO42" s="281"/>
      <c r="CP42" s="293"/>
      <c r="CQ42" s="282"/>
    </row>
    <row r="43" spans="1:95" ht="37.5">
      <c r="A43" s="136" t="s">
        <v>153</v>
      </c>
      <c r="B43" s="335">
        <v>24</v>
      </c>
      <c r="C43" s="128">
        <v>25</v>
      </c>
      <c r="D43" s="128">
        <v>1</v>
      </c>
      <c r="E43" s="128">
        <v>0</v>
      </c>
      <c r="F43" s="128">
        <v>0</v>
      </c>
      <c r="G43" s="128">
        <v>0</v>
      </c>
      <c r="H43" s="336">
        <f>SUM(B43:G43)</f>
        <v>50</v>
      </c>
      <c r="I43" s="111"/>
      <c r="J43" s="139"/>
      <c r="K43" s="113"/>
      <c r="M43" s="136" t="s">
        <v>153</v>
      </c>
      <c r="N43" s="127">
        <v>2</v>
      </c>
      <c r="O43" s="128">
        <v>2</v>
      </c>
      <c r="P43" s="128">
        <v>0</v>
      </c>
      <c r="Q43" s="128">
        <v>0</v>
      </c>
      <c r="R43" s="128">
        <v>0</v>
      </c>
      <c r="S43" s="128">
        <v>0</v>
      </c>
      <c r="T43" s="128">
        <f>SUM(N43:S43)</f>
        <v>4</v>
      </c>
      <c r="U43" s="111"/>
      <c r="V43" s="139"/>
      <c r="W43" s="113"/>
      <c r="Y43" s="136" t="s">
        <v>153</v>
      </c>
      <c r="Z43" s="127">
        <v>5</v>
      </c>
      <c r="AA43" s="128">
        <v>0</v>
      </c>
      <c r="AB43" s="128">
        <v>0</v>
      </c>
      <c r="AC43" s="128">
        <v>0</v>
      </c>
      <c r="AD43" s="128">
        <v>0</v>
      </c>
      <c r="AE43" s="128">
        <v>0</v>
      </c>
      <c r="AF43" s="128">
        <f>SUM(Z43:AE43)</f>
        <v>5</v>
      </c>
      <c r="AG43" s="111"/>
      <c r="AH43" s="139"/>
      <c r="AI43" s="113"/>
      <c r="AJ43" s="114"/>
      <c r="AK43" s="136" t="s">
        <v>153</v>
      </c>
      <c r="AL43" s="127">
        <v>16</v>
      </c>
      <c r="AM43" s="128">
        <v>13</v>
      </c>
      <c r="AN43" s="128">
        <v>0</v>
      </c>
      <c r="AO43" s="128">
        <v>0</v>
      </c>
      <c r="AP43" s="128">
        <v>0</v>
      </c>
      <c r="AQ43" s="128">
        <v>0</v>
      </c>
      <c r="AR43" s="128">
        <f>SUM(AL43:AQ43)</f>
        <v>29</v>
      </c>
      <c r="AS43" s="111"/>
      <c r="AT43" s="139"/>
      <c r="AU43" s="113"/>
      <c r="AW43" s="136" t="s">
        <v>153</v>
      </c>
      <c r="AX43" s="127">
        <v>16</v>
      </c>
      <c r="AY43" s="128">
        <v>3</v>
      </c>
      <c r="AZ43" s="128">
        <v>0</v>
      </c>
      <c r="BA43" s="128">
        <v>0</v>
      </c>
      <c r="BB43" s="128">
        <v>0</v>
      </c>
      <c r="BC43" s="128">
        <v>0</v>
      </c>
      <c r="BD43" s="128">
        <f>SUM(AX43:BC43)</f>
        <v>19</v>
      </c>
      <c r="BE43" s="111"/>
      <c r="BF43" s="139"/>
      <c r="BG43" s="113"/>
      <c r="BI43" s="136" t="s">
        <v>153</v>
      </c>
      <c r="BJ43" s="127">
        <v>38</v>
      </c>
      <c r="BK43" s="128">
        <v>27</v>
      </c>
      <c r="BL43" s="128">
        <v>0</v>
      </c>
      <c r="BM43" s="128">
        <v>0</v>
      </c>
      <c r="BN43" s="128">
        <v>0</v>
      </c>
      <c r="BO43" s="128">
        <v>0</v>
      </c>
      <c r="BP43" s="128">
        <f>SUM(BJ43:BO43)</f>
        <v>65</v>
      </c>
      <c r="BQ43" s="111"/>
      <c r="BR43" s="139"/>
      <c r="BS43" s="113"/>
      <c r="BU43" s="136" t="s">
        <v>153</v>
      </c>
      <c r="BV43" s="127">
        <v>12</v>
      </c>
      <c r="BW43" s="128">
        <v>16</v>
      </c>
      <c r="BX43" s="128">
        <v>2</v>
      </c>
      <c r="BY43" s="128">
        <v>0</v>
      </c>
      <c r="BZ43" s="128">
        <v>0</v>
      </c>
      <c r="CA43" s="128">
        <v>0</v>
      </c>
      <c r="CB43" s="128">
        <f>SUM(BV43:CA43)</f>
        <v>30</v>
      </c>
      <c r="CC43" s="111"/>
      <c r="CD43" s="139"/>
      <c r="CE43" s="113"/>
      <c r="CF43" s="114"/>
      <c r="CG43" s="317" t="s">
        <v>153</v>
      </c>
      <c r="CH43" s="284">
        <f aca="true" t="shared" si="27" ref="CH43:CM45">B43+N43+Z43+AL43+AX43+BJ43+BV43</f>
        <v>113</v>
      </c>
      <c r="CI43" s="285">
        <f t="shared" si="27"/>
        <v>86</v>
      </c>
      <c r="CJ43" s="285">
        <f t="shared" si="27"/>
        <v>3</v>
      </c>
      <c r="CK43" s="285">
        <f t="shared" si="27"/>
        <v>0</v>
      </c>
      <c r="CL43" s="285">
        <f t="shared" si="27"/>
        <v>0</v>
      </c>
      <c r="CM43" s="285">
        <f t="shared" si="27"/>
        <v>0</v>
      </c>
      <c r="CN43" s="285">
        <f>SUM(CH43:CM43)</f>
        <v>202</v>
      </c>
      <c r="CO43" s="286"/>
      <c r="CP43" s="294"/>
      <c r="CQ43" s="287"/>
    </row>
    <row r="44" spans="1:95" ht="48" customHeight="1">
      <c r="A44" s="136" t="s">
        <v>154</v>
      </c>
      <c r="B44" s="127">
        <v>23</v>
      </c>
      <c r="C44" s="128">
        <v>27</v>
      </c>
      <c r="D44" s="128">
        <v>0</v>
      </c>
      <c r="E44" s="128">
        <v>0</v>
      </c>
      <c r="F44" s="128">
        <v>0</v>
      </c>
      <c r="G44" s="128">
        <v>0</v>
      </c>
      <c r="H44" s="128">
        <f>SUM(B44:G44)</f>
        <v>50</v>
      </c>
      <c r="I44" s="111"/>
      <c r="J44" s="139"/>
      <c r="K44" s="113"/>
      <c r="M44" s="136" t="s">
        <v>154</v>
      </c>
      <c r="N44" s="127">
        <v>3</v>
      </c>
      <c r="O44" s="128">
        <v>1</v>
      </c>
      <c r="P44" s="128">
        <v>0</v>
      </c>
      <c r="Q44" s="128">
        <v>0</v>
      </c>
      <c r="R44" s="128">
        <v>0</v>
      </c>
      <c r="S44" s="128">
        <v>0</v>
      </c>
      <c r="T44" s="128">
        <f>SUM(N44:S44)</f>
        <v>4</v>
      </c>
      <c r="U44" s="111"/>
      <c r="V44" s="139"/>
      <c r="W44" s="113"/>
      <c r="Y44" s="136" t="s">
        <v>154</v>
      </c>
      <c r="Z44" s="127">
        <v>3</v>
      </c>
      <c r="AA44" s="128">
        <v>2</v>
      </c>
      <c r="AB44" s="128">
        <v>0</v>
      </c>
      <c r="AC44" s="128">
        <v>0</v>
      </c>
      <c r="AD44" s="128">
        <v>0</v>
      </c>
      <c r="AE44" s="128">
        <v>0</v>
      </c>
      <c r="AF44" s="128">
        <f>SUM(Z44:AE44)</f>
        <v>5</v>
      </c>
      <c r="AG44" s="111"/>
      <c r="AH44" s="139"/>
      <c r="AI44" s="113"/>
      <c r="AJ44" s="114"/>
      <c r="AK44" s="136" t="s">
        <v>154</v>
      </c>
      <c r="AL44" s="127">
        <v>15</v>
      </c>
      <c r="AM44" s="128">
        <v>14</v>
      </c>
      <c r="AN44" s="128">
        <v>0</v>
      </c>
      <c r="AO44" s="128">
        <v>0</v>
      </c>
      <c r="AP44" s="128">
        <v>0</v>
      </c>
      <c r="AQ44" s="128">
        <v>0</v>
      </c>
      <c r="AR44" s="128">
        <f>SUM(AL44:AQ44)</f>
        <v>29</v>
      </c>
      <c r="AS44" s="111"/>
      <c r="AT44" s="139"/>
      <c r="AU44" s="113"/>
      <c r="AW44" s="136" t="s">
        <v>154</v>
      </c>
      <c r="AX44" s="127">
        <v>15</v>
      </c>
      <c r="AY44" s="128">
        <v>4</v>
      </c>
      <c r="AZ44" s="128">
        <v>0</v>
      </c>
      <c r="BA44" s="128">
        <v>0</v>
      </c>
      <c r="BB44" s="128">
        <v>0</v>
      </c>
      <c r="BC44" s="128">
        <v>0</v>
      </c>
      <c r="BD44" s="128">
        <f>SUM(AX44:BC44)</f>
        <v>19</v>
      </c>
      <c r="BE44" s="111"/>
      <c r="BF44" s="139"/>
      <c r="BG44" s="113"/>
      <c r="BI44" s="136" t="s">
        <v>154</v>
      </c>
      <c r="BJ44" s="127">
        <v>40</v>
      </c>
      <c r="BK44" s="128">
        <v>25</v>
      </c>
      <c r="BL44" s="128">
        <v>0</v>
      </c>
      <c r="BM44" s="128">
        <v>0</v>
      </c>
      <c r="BN44" s="128">
        <v>0</v>
      </c>
      <c r="BO44" s="128">
        <v>0</v>
      </c>
      <c r="BP44" s="128">
        <f>SUM(BJ44:BO44)</f>
        <v>65</v>
      </c>
      <c r="BQ44" s="111"/>
      <c r="BR44" s="139"/>
      <c r="BS44" s="113"/>
      <c r="BU44" s="136" t="s">
        <v>154</v>
      </c>
      <c r="BV44" s="127">
        <v>12</v>
      </c>
      <c r="BW44" s="128">
        <v>15</v>
      </c>
      <c r="BX44" s="128">
        <v>3</v>
      </c>
      <c r="BY44" s="128">
        <v>0</v>
      </c>
      <c r="BZ44" s="128">
        <v>0</v>
      </c>
      <c r="CA44" s="128">
        <v>0</v>
      </c>
      <c r="CB44" s="128">
        <f>SUM(BV44:CA44)</f>
        <v>30</v>
      </c>
      <c r="CC44" s="111"/>
      <c r="CD44" s="139"/>
      <c r="CE44" s="113"/>
      <c r="CF44" s="114"/>
      <c r="CG44" s="317" t="s">
        <v>154</v>
      </c>
      <c r="CH44" s="284">
        <f t="shared" si="27"/>
        <v>111</v>
      </c>
      <c r="CI44" s="285">
        <f t="shared" si="27"/>
        <v>88</v>
      </c>
      <c r="CJ44" s="285">
        <f t="shared" si="27"/>
        <v>3</v>
      </c>
      <c r="CK44" s="285">
        <f t="shared" si="27"/>
        <v>0</v>
      </c>
      <c r="CL44" s="285">
        <f t="shared" si="27"/>
        <v>0</v>
      </c>
      <c r="CM44" s="285">
        <f t="shared" si="27"/>
        <v>0</v>
      </c>
      <c r="CN44" s="285">
        <f>SUM(CH44:CM44)</f>
        <v>202</v>
      </c>
      <c r="CO44" s="286"/>
      <c r="CP44" s="294"/>
      <c r="CQ44" s="287"/>
    </row>
    <row r="45" spans="1:95" ht="25.5" customHeight="1" thickBot="1">
      <c r="A45" s="140" t="s">
        <v>155</v>
      </c>
      <c r="B45" s="137">
        <v>26</v>
      </c>
      <c r="C45" s="129">
        <v>23</v>
      </c>
      <c r="D45" s="129">
        <v>1</v>
      </c>
      <c r="E45" s="129">
        <v>0</v>
      </c>
      <c r="F45" s="129">
        <v>0</v>
      </c>
      <c r="G45" s="129">
        <v>0</v>
      </c>
      <c r="H45" s="128">
        <f>SUM(B45:G45)</f>
        <v>50</v>
      </c>
      <c r="I45" s="129"/>
      <c r="J45" s="141"/>
      <c r="K45" s="131"/>
      <c r="M45" s="140" t="s">
        <v>155</v>
      </c>
      <c r="N45" s="137">
        <v>2</v>
      </c>
      <c r="O45" s="129">
        <v>2</v>
      </c>
      <c r="P45" s="129">
        <v>0</v>
      </c>
      <c r="Q45" s="129">
        <v>0</v>
      </c>
      <c r="R45" s="129">
        <v>0</v>
      </c>
      <c r="S45" s="129">
        <v>0</v>
      </c>
      <c r="T45" s="128">
        <f>SUM(N45:S45)</f>
        <v>4</v>
      </c>
      <c r="U45" s="129"/>
      <c r="V45" s="141"/>
      <c r="W45" s="131"/>
      <c r="Y45" s="140" t="s">
        <v>155</v>
      </c>
      <c r="Z45" s="137">
        <v>1</v>
      </c>
      <c r="AA45" s="129">
        <v>4</v>
      </c>
      <c r="AB45" s="129">
        <v>0</v>
      </c>
      <c r="AC45" s="129">
        <v>0</v>
      </c>
      <c r="AD45" s="129">
        <v>0</v>
      </c>
      <c r="AE45" s="129">
        <v>0</v>
      </c>
      <c r="AF45" s="128">
        <f>SUM(Z45:AE45)</f>
        <v>5</v>
      </c>
      <c r="AG45" s="129"/>
      <c r="AH45" s="141"/>
      <c r="AI45" s="131"/>
      <c r="AJ45" s="114"/>
      <c r="AK45" s="140" t="s">
        <v>155</v>
      </c>
      <c r="AL45" s="137">
        <v>14</v>
      </c>
      <c r="AM45" s="129">
        <v>15</v>
      </c>
      <c r="AN45" s="129">
        <v>0</v>
      </c>
      <c r="AO45" s="129">
        <v>0</v>
      </c>
      <c r="AP45" s="129">
        <v>0</v>
      </c>
      <c r="AQ45" s="129">
        <v>0</v>
      </c>
      <c r="AR45" s="128">
        <f>SUM(AL45:AQ45)</f>
        <v>29</v>
      </c>
      <c r="AS45" s="129"/>
      <c r="AT45" s="141"/>
      <c r="AU45" s="131"/>
      <c r="AW45" s="140" t="s">
        <v>155</v>
      </c>
      <c r="AX45" s="137">
        <v>15</v>
      </c>
      <c r="AY45" s="129">
        <v>3</v>
      </c>
      <c r="AZ45" s="129">
        <v>1</v>
      </c>
      <c r="BA45" s="129">
        <v>0</v>
      </c>
      <c r="BB45" s="129">
        <v>0</v>
      </c>
      <c r="BC45" s="129">
        <v>0</v>
      </c>
      <c r="BD45" s="128">
        <f>SUM(AX45:BC45)</f>
        <v>19</v>
      </c>
      <c r="BE45" s="129"/>
      <c r="BF45" s="141"/>
      <c r="BG45" s="131"/>
      <c r="BI45" s="140" t="s">
        <v>155</v>
      </c>
      <c r="BJ45" s="137">
        <v>37</v>
      </c>
      <c r="BK45" s="129">
        <v>28</v>
      </c>
      <c r="BL45" s="129">
        <v>0</v>
      </c>
      <c r="BM45" s="129">
        <v>0</v>
      </c>
      <c r="BN45" s="129">
        <v>0</v>
      </c>
      <c r="BO45" s="129">
        <v>0</v>
      </c>
      <c r="BP45" s="128">
        <f>SUM(BJ45:BO45)</f>
        <v>65</v>
      </c>
      <c r="BQ45" s="129"/>
      <c r="BR45" s="141"/>
      <c r="BS45" s="131"/>
      <c r="BU45" s="140" t="s">
        <v>155</v>
      </c>
      <c r="BV45" s="137">
        <v>9</v>
      </c>
      <c r="BW45" s="129">
        <v>19</v>
      </c>
      <c r="BX45" s="129">
        <v>2</v>
      </c>
      <c r="BY45" s="129">
        <v>0</v>
      </c>
      <c r="BZ45" s="129">
        <v>0</v>
      </c>
      <c r="CA45" s="129">
        <v>0</v>
      </c>
      <c r="CB45" s="128">
        <f>SUM(BV45:CA45)</f>
        <v>30</v>
      </c>
      <c r="CC45" s="129"/>
      <c r="CD45" s="141"/>
      <c r="CE45" s="131"/>
      <c r="CF45" s="114"/>
      <c r="CG45" s="325" t="s">
        <v>155</v>
      </c>
      <c r="CH45" s="284">
        <f t="shared" si="27"/>
        <v>104</v>
      </c>
      <c r="CI45" s="285">
        <f t="shared" si="27"/>
        <v>94</v>
      </c>
      <c r="CJ45" s="285">
        <f t="shared" si="27"/>
        <v>4</v>
      </c>
      <c r="CK45" s="285">
        <f t="shared" si="27"/>
        <v>0</v>
      </c>
      <c r="CL45" s="285">
        <f t="shared" si="27"/>
        <v>0</v>
      </c>
      <c r="CM45" s="285">
        <f t="shared" si="27"/>
        <v>0</v>
      </c>
      <c r="CN45" s="290">
        <f>SUM(CH45:CM45)</f>
        <v>202</v>
      </c>
      <c r="CO45" s="291"/>
      <c r="CP45" s="297"/>
      <c r="CQ45" s="292"/>
    </row>
    <row r="46" spans="1:95" ht="23.25" customHeight="1" thickBot="1">
      <c r="A46" s="165" t="s">
        <v>4</v>
      </c>
      <c r="B46" s="161">
        <f>SUM(B43:B45)</f>
        <v>73</v>
      </c>
      <c r="C46" s="138">
        <f aca="true" t="shared" si="28" ref="C46:H46">SUM(C43:C45)</f>
        <v>75</v>
      </c>
      <c r="D46" s="138">
        <f t="shared" si="28"/>
        <v>2</v>
      </c>
      <c r="E46" s="138">
        <f t="shared" si="28"/>
        <v>0</v>
      </c>
      <c r="F46" s="138">
        <f t="shared" si="28"/>
        <v>0</v>
      </c>
      <c r="G46" s="138">
        <f t="shared" si="28"/>
        <v>0</v>
      </c>
      <c r="H46" s="138">
        <f t="shared" si="28"/>
        <v>150</v>
      </c>
      <c r="I46" s="167">
        <f>((B46*5)+(C46*4)+(D46*3)+(E46*2)+(F46*1))/(B46+C46+D46+E46+F46)</f>
        <v>4.473333333333334</v>
      </c>
      <c r="J46" s="117" t="s">
        <v>101</v>
      </c>
      <c r="K46" s="132">
        <f>I46*100/5</f>
        <v>89.46666666666667</v>
      </c>
      <c r="M46" s="165" t="s">
        <v>4</v>
      </c>
      <c r="N46" s="161">
        <f aca="true" t="shared" si="29" ref="N46:T46">SUM(N43:N45)</f>
        <v>7</v>
      </c>
      <c r="O46" s="138">
        <f t="shared" si="29"/>
        <v>5</v>
      </c>
      <c r="P46" s="138">
        <f t="shared" si="29"/>
        <v>0</v>
      </c>
      <c r="Q46" s="138">
        <f t="shared" si="29"/>
        <v>0</v>
      </c>
      <c r="R46" s="138">
        <f t="shared" si="29"/>
        <v>0</v>
      </c>
      <c r="S46" s="138">
        <f t="shared" si="29"/>
        <v>0</v>
      </c>
      <c r="T46" s="138">
        <f t="shared" si="29"/>
        <v>12</v>
      </c>
      <c r="U46" s="167">
        <f>((N46*5)+(O46*4)+(P46*3)+(Q46*2)+(R46*1))/(N46+O46+P46+Q46+R46)</f>
        <v>4.583333333333333</v>
      </c>
      <c r="V46" s="117" t="s">
        <v>101</v>
      </c>
      <c r="W46" s="132">
        <f>U46*100/5</f>
        <v>91.66666666666666</v>
      </c>
      <c r="Y46" s="165" t="s">
        <v>4</v>
      </c>
      <c r="Z46" s="161">
        <f aca="true" t="shared" si="30" ref="Z46:AF46">SUM(Z43:Z45)</f>
        <v>9</v>
      </c>
      <c r="AA46" s="138">
        <f t="shared" si="30"/>
        <v>6</v>
      </c>
      <c r="AB46" s="138">
        <f t="shared" si="30"/>
        <v>0</v>
      </c>
      <c r="AC46" s="138">
        <f t="shared" si="30"/>
        <v>0</v>
      </c>
      <c r="AD46" s="138">
        <f t="shared" si="30"/>
        <v>0</v>
      </c>
      <c r="AE46" s="138">
        <f t="shared" si="30"/>
        <v>0</v>
      </c>
      <c r="AF46" s="138">
        <f t="shared" si="30"/>
        <v>15</v>
      </c>
      <c r="AG46" s="167">
        <f>((Z46*5)+(AA46*4)+(AB46*3)+(AC46*2)+(AD46*1))/(Z46+AA46+AB46+AC46+AD46)</f>
        <v>4.6</v>
      </c>
      <c r="AH46" s="117" t="s">
        <v>101</v>
      </c>
      <c r="AI46" s="132">
        <f>AG46*100/5</f>
        <v>91.99999999999999</v>
      </c>
      <c r="AJ46" s="119"/>
      <c r="AK46" s="165" t="s">
        <v>4</v>
      </c>
      <c r="AL46" s="161">
        <f aca="true" t="shared" si="31" ref="AL46:AR46">SUM(AL43:AL45)</f>
        <v>45</v>
      </c>
      <c r="AM46" s="138">
        <f t="shared" si="31"/>
        <v>42</v>
      </c>
      <c r="AN46" s="138">
        <f t="shared" si="31"/>
        <v>0</v>
      </c>
      <c r="AO46" s="138">
        <f t="shared" si="31"/>
        <v>0</v>
      </c>
      <c r="AP46" s="138">
        <f t="shared" si="31"/>
        <v>0</v>
      </c>
      <c r="AQ46" s="138">
        <f t="shared" si="31"/>
        <v>0</v>
      </c>
      <c r="AR46" s="138">
        <f t="shared" si="31"/>
        <v>87</v>
      </c>
      <c r="AS46" s="167">
        <f>((AL46*5)+(AM46*4)+(AN46*3)+(AO46*2)+(AP46*1))/(AL46+AM46+AN46+AO46+AP46)</f>
        <v>4.517241379310345</v>
      </c>
      <c r="AT46" s="117" t="s">
        <v>101</v>
      </c>
      <c r="AU46" s="132">
        <f>AS46*100/5</f>
        <v>90.3448275862069</v>
      </c>
      <c r="AW46" s="165" t="s">
        <v>4</v>
      </c>
      <c r="AX46" s="161">
        <f aca="true" t="shared" si="32" ref="AX46:BD46">SUM(AX43:AX45)</f>
        <v>46</v>
      </c>
      <c r="AY46" s="138">
        <f t="shared" si="32"/>
        <v>10</v>
      </c>
      <c r="AZ46" s="138">
        <f t="shared" si="32"/>
        <v>1</v>
      </c>
      <c r="BA46" s="138">
        <f t="shared" si="32"/>
        <v>0</v>
      </c>
      <c r="BB46" s="138">
        <f t="shared" si="32"/>
        <v>0</v>
      </c>
      <c r="BC46" s="138">
        <f t="shared" si="32"/>
        <v>0</v>
      </c>
      <c r="BD46" s="138">
        <f t="shared" si="32"/>
        <v>57</v>
      </c>
      <c r="BE46" s="167">
        <f>((AX46*5)+(AY46*4)+(AZ46*3)+(BA46*2)+(BB46*1))/(AX46+AY46+AZ46+BA46+BB46)</f>
        <v>4.7894736842105265</v>
      </c>
      <c r="BF46" s="117" t="s">
        <v>101</v>
      </c>
      <c r="BG46" s="132">
        <f>BE46*100/5</f>
        <v>95.78947368421053</v>
      </c>
      <c r="BI46" s="165" t="s">
        <v>4</v>
      </c>
      <c r="BJ46" s="161">
        <f aca="true" t="shared" si="33" ref="BJ46:BP46">SUM(BJ43:BJ45)</f>
        <v>115</v>
      </c>
      <c r="BK46" s="138">
        <f t="shared" si="33"/>
        <v>80</v>
      </c>
      <c r="BL46" s="138">
        <f t="shared" si="33"/>
        <v>0</v>
      </c>
      <c r="BM46" s="138">
        <f t="shared" si="33"/>
        <v>0</v>
      </c>
      <c r="BN46" s="138">
        <f t="shared" si="33"/>
        <v>0</v>
      </c>
      <c r="BO46" s="138">
        <f t="shared" si="33"/>
        <v>0</v>
      </c>
      <c r="BP46" s="138">
        <f t="shared" si="33"/>
        <v>195</v>
      </c>
      <c r="BQ46" s="167">
        <f>((BJ46*5)+(BK46*4)+(BL46*3)+(BM46*2)+(BN46*1))/(BJ46+BK46+BL46+BM46+BN46)</f>
        <v>4.589743589743589</v>
      </c>
      <c r="BR46" s="117" t="s">
        <v>101</v>
      </c>
      <c r="BS46" s="132">
        <f>BQ46*100/5</f>
        <v>91.7948717948718</v>
      </c>
      <c r="BU46" s="165" t="s">
        <v>4</v>
      </c>
      <c r="BV46" s="161">
        <f aca="true" t="shared" si="34" ref="BV46:CB46">SUM(BV43:BV45)</f>
        <v>33</v>
      </c>
      <c r="BW46" s="138">
        <f t="shared" si="34"/>
        <v>50</v>
      </c>
      <c r="BX46" s="138">
        <f t="shared" si="34"/>
        <v>7</v>
      </c>
      <c r="BY46" s="138">
        <f t="shared" si="34"/>
        <v>0</v>
      </c>
      <c r="BZ46" s="138">
        <f t="shared" si="34"/>
        <v>0</v>
      </c>
      <c r="CA46" s="138">
        <f t="shared" si="34"/>
        <v>0</v>
      </c>
      <c r="CB46" s="138">
        <f t="shared" si="34"/>
        <v>90</v>
      </c>
      <c r="CC46" s="167">
        <f>((BV46*5)+(BW46*4)+(BX46*3)+(BY46*2)+(BZ46*1))/(BV46+BW46+BX46+BY46+BZ46)</f>
        <v>4.288888888888889</v>
      </c>
      <c r="CD46" s="117" t="s">
        <v>101</v>
      </c>
      <c r="CE46" s="132">
        <f>CC46*100/5</f>
        <v>85.77777777777777</v>
      </c>
      <c r="CF46" s="134"/>
      <c r="CG46" s="311" t="s">
        <v>4</v>
      </c>
      <c r="CH46" s="161">
        <f aca="true" t="shared" si="35" ref="CH46:CN46">SUM(CH43:CH45)</f>
        <v>328</v>
      </c>
      <c r="CI46" s="138">
        <f t="shared" si="35"/>
        <v>268</v>
      </c>
      <c r="CJ46" s="138">
        <f t="shared" si="35"/>
        <v>10</v>
      </c>
      <c r="CK46" s="138">
        <f t="shared" si="35"/>
        <v>0</v>
      </c>
      <c r="CL46" s="138">
        <f t="shared" si="35"/>
        <v>0</v>
      </c>
      <c r="CM46" s="138">
        <f t="shared" si="35"/>
        <v>0</v>
      </c>
      <c r="CN46" s="138">
        <f t="shared" si="35"/>
        <v>606</v>
      </c>
      <c r="CO46" s="167">
        <f>((CH46*5)+(CI46*4)+(CJ46*3)+(CK46*2)+(CL46*1))/(CH46+CI46+CJ46+CK46+CL46)</f>
        <v>4.524752475247524</v>
      </c>
      <c r="CP46" s="277" t="s">
        <v>212</v>
      </c>
      <c r="CQ46" s="206">
        <f>CO46*100/5</f>
        <v>90.49504950495049</v>
      </c>
    </row>
    <row r="47" spans="1:95" ht="65.25">
      <c r="A47" s="168" t="s">
        <v>156</v>
      </c>
      <c r="B47" s="181"/>
      <c r="C47" s="169"/>
      <c r="D47" s="169"/>
      <c r="E47" s="169"/>
      <c r="F47" s="169"/>
      <c r="G47" s="169"/>
      <c r="H47" s="169"/>
      <c r="I47" s="169"/>
      <c r="J47" s="182"/>
      <c r="K47" s="171"/>
      <c r="M47" s="168" t="s">
        <v>156</v>
      </c>
      <c r="N47" s="181"/>
      <c r="O47" s="169"/>
      <c r="P47" s="169"/>
      <c r="Q47" s="169"/>
      <c r="R47" s="169"/>
      <c r="S47" s="169"/>
      <c r="T47" s="169"/>
      <c r="U47" s="169"/>
      <c r="V47" s="182"/>
      <c r="W47" s="171"/>
      <c r="Y47" s="168" t="s">
        <v>156</v>
      </c>
      <c r="Z47" s="181"/>
      <c r="AA47" s="169"/>
      <c r="AB47" s="169"/>
      <c r="AC47" s="169"/>
      <c r="AD47" s="169"/>
      <c r="AE47" s="169"/>
      <c r="AF47" s="169"/>
      <c r="AG47" s="169"/>
      <c r="AH47" s="182"/>
      <c r="AI47" s="171"/>
      <c r="AJ47" s="114"/>
      <c r="AK47" s="168" t="s">
        <v>156</v>
      </c>
      <c r="AL47" s="181"/>
      <c r="AM47" s="169"/>
      <c r="AN47" s="169"/>
      <c r="AO47" s="169"/>
      <c r="AP47" s="169"/>
      <c r="AQ47" s="169"/>
      <c r="AR47" s="169"/>
      <c r="AS47" s="169"/>
      <c r="AT47" s="182"/>
      <c r="AU47" s="171"/>
      <c r="AW47" s="168" t="s">
        <v>156</v>
      </c>
      <c r="AX47" s="181"/>
      <c r="AY47" s="169"/>
      <c r="AZ47" s="169"/>
      <c r="BA47" s="169"/>
      <c r="BB47" s="169"/>
      <c r="BC47" s="169"/>
      <c r="BD47" s="169"/>
      <c r="BE47" s="169"/>
      <c r="BF47" s="182"/>
      <c r="BG47" s="171"/>
      <c r="BI47" s="168" t="s">
        <v>156</v>
      </c>
      <c r="BJ47" s="181"/>
      <c r="BK47" s="169"/>
      <c r="BL47" s="169"/>
      <c r="BM47" s="169"/>
      <c r="BN47" s="169"/>
      <c r="BO47" s="169"/>
      <c r="BP47" s="169"/>
      <c r="BQ47" s="169"/>
      <c r="BR47" s="182"/>
      <c r="BS47" s="171"/>
      <c r="BU47" s="168" t="s">
        <v>156</v>
      </c>
      <c r="BV47" s="181"/>
      <c r="BW47" s="169"/>
      <c r="BX47" s="169"/>
      <c r="BY47" s="169"/>
      <c r="BZ47" s="169"/>
      <c r="CA47" s="169"/>
      <c r="CB47" s="169"/>
      <c r="CC47" s="169"/>
      <c r="CD47" s="182"/>
      <c r="CE47" s="171"/>
      <c r="CF47" s="114"/>
      <c r="CG47" s="320" t="s">
        <v>156</v>
      </c>
      <c r="CH47" s="280"/>
      <c r="CI47" s="281"/>
      <c r="CJ47" s="281"/>
      <c r="CK47" s="281"/>
      <c r="CL47" s="281"/>
      <c r="CM47" s="281"/>
      <c r="CN47" s="281"/>
      <c r="CO47" s="281"/>
      <c r="CP47" s="293"/>
      <c r="CQ47" s="282"/>
    </row>
    <row r="48" spans="1:95" ht="37.5">
      <c r="A48" s="136" t="s">
        <v>157</v>
      </c>
      <c r="B48" s="127">
        <v>17</v>
      </c>
      <c r="C48" s="128">
        <v>26</v>
      </c>
      <c r="D48" s="128">
        <v>7</v>
      </c>
      <c r="E48" s="128">
        <v>0</v>
      </c>
      <c r="F48" s="128">
        <v>0</v>
      </c>
      <c r="G48" s="128">
        <v>0</v>
      </c>
      <c r="H48" s="128">
        <f>SUM(B48:G48)</f>
        <v>50</v>
      </c>
      <c r="I48" s="111"/>
      <c r="J48" s="139"/>
      <c r="K48" s="113"/>
      <c r="M48" s="136" t="s">
        <v>157</v>
      </c>
      <c r="N48" s="127">
        <v>2</v>
      </c>
      <c r="O48" s="128">
        <v>2</v>
      </c>
      <c r="P48" s="128">
        <v>0</v>
      </c>
      <c r="Q48" s="128">
        <v>0</v>
      </c>
      <c r="R48" s="128">
        <v>0</v>
      </c>
      <c r="S48" s="128">
        <v>0</v>
      </c>
      <c r="T48" s="128">
        <f>SUM(N48:S48)</f>
        <v>4</v>
      </c>
      <c r="U48" s="111"/>
      <c r="V48" s="139"/>
      <c r="W48" s="113"/>
      <c r="Y48" s="136" t="s">
        <v>157</v>
      </c>
      <c r="Z48" s="127">
        <v>4</v>
      </c>
      <c r="AA48" s="128">
        <v>1</v>
      </c>
      <c r="AB48" s="128">
        <v>0</v>
      </c>
      <c r="AC48" s="128">
        <v>0</v>
      </c>
      <c r="AD48" s="128">
        <v>0</v>
      </c>
      <c r="AE48" s="128">
        <v>0</v>
      </c>
      <c r="AF48" s="128">
        <f>SUM(Z48:AE48)</f>
        <v>5</v>
      </c>
      <c r="AG48" s="111"/>
      <c r="AH48" s="139"/>
      <c r="AI48" s="113"/>
      <c r="AJ48" s="114"/>
      <c r="AK48" s="136" t="s">
        <v>157</v>
      </c>
      <c r="AL48" s="127">
        <v>11</v>
      </c>
      <c r="AM48" s="128">
        <v>17</v>
      </c>
      <c r="AN48" s="128">
        <v>1</v>
      </c>
      <c r="AO48" s="128">
        <v>0</v>
      </c>
      <c r="AP48" s="128">
        <v>0</v>
      </c>
      <c r="AQ48" s="128">
        <v>0</v>
      </c>
      <c r="AR48" s="128">
        <f>SUM(AL48:AQ48)</f>
        <v>29</v>
      </c>
      <c r="AS48" s="111"/>
      <c r="AT48" s="139"/>
      <c r="AU48" s="113"/>
      <c r="AW48" s="136" t="s">
        <v>157</v>
      </c>
      <c r="AX48" s="127">
        <v>12</v>
      </c>
      <c r="AY48" s="128">
        <v>7</v>
      </c>
      <c r="AZ48" s="128">
        <v>0</v>
      </c>
      <c r="BA48" s="128">
        <v>0</v>
      </c>
      <c r="BB48" s="128">
        <v>0</v>
      </c>
      <c r="BC48" s="128">
        <v>0</v>
      </c>
      <c r="BD48" s="128">
        <f>SUM(AX48:BC48)</f>
        <v>19</v>
      </c>
      <c r="BE48" s="111"/>
      <c r="BF48" s="139"/>
      <c r="BG48" s="113"/>
      <c r="BI48" s="136" t="s">
        <v>157</v>
      </c>
      <c r="BJ48" s="127">
        <v>36</v>
      </c>
      <c r="BK48" s="128">
        <v>29</v>
      </c>
      <c r="BL48" s="128">
        <v>0</v>
      </c>
      <c r="BM48" s="128">
        <v>0</v>
      </c>
      <c r="BN48" s="128">
        <v>0</v>
      </c>
      <c r="BO48" s="128">
        <v>0</v>
      </c>
      <c r="BP48" s="128">
        <f>SUM(BJ48:BO48)</f>
        <v>65</v>
      </c>
      <c r="BQ48" s="111"/>
      <c r="BR48" s="139"/>
      <c r="BS48" s="113"/>
      <c r="BU48" s="136" t="s">
        <v>157</v>
      </c>
      <c r="BV48" s="127">
        <v>8</v>
      </c>
      <c r="BW48" s="128">
        <v>20</v>
      </c>
      <c r="BX48" s="128">
        <v>2</v>
      </c>
      <c r="BY48" s="128">
        <v>0</v>
      </c>
      <c r="BZ48" s="128">
        <v>0</v>
      </c>
      <c r="CA48" s="128">
        <v>0</v>
      </c>
      <c r="CB48" s="128">
        <f>SUM(BV48:CA48)</f>
        <v>30</v>
      </c>
      <c r="CC48" s="111"/>
      <c r="CD48" s="139"/>
      <c r="CE48" s="113"/>
      <c r="CF48" s="114"/>
      <c r="CG48" s="317" t="s">
        <v>157</v>
      </c>
      <c r="CH48" s="284">
        <f aca="true" t="shared" si="36" ref="CH48:CM52">B48+N48+Z48+AL48+AX48+BJ48+BV48</f>
        <v>90</v>
      </c>
      <c r="CI48" s="285">
        <f t="shared" si="36"/>
        <v>102</v>
      </c>
      <c r="CJ48" s="285">
        <f t="shared" si="36"/>
        <v>10</v>
      </c>
      <c r="CK48" s="285">
        <f t="shared" si="36"/>
        <v>0</v>
      </c>
      <c r="CL48" s="285">
        <f t="shared" si="36"/>
        <v>0</v>
      </c>
      <c r="CM48" s="285">
        <f t="shared" si="36"/>
        <v>0</v>
      </c>
      <c r="CN48" s="285">
        <f>SUM(CH48:CM48)</f>
        <v>202</v>
      </c>
      <c r="CO48" s="286"/>
      <c r="CP48" s="294"/>
      <c r="CQ48" s="287"/>
    </row>
    <row r="49" spans="1:95" ht="75">
      <c r="A49" s="136" t="s">
        <v>158</v>
      </c>
      <c r="B49" s="127">
        <v>17</v>
      </c>
      <c r="C49" s="128">
        <v>26</v>
      </c>
      <c r="D49" s="128">
        <v>6</v>
      </c>
      <c r="E49" s="128">
        <v>0</v>
      </c>
      <c r="F49" s="128">
        <v>0</v>
      </c>
      <c r="G49" s="128">
        <v>1</v>
      </c>
      <c r="H49" s="128">
        <f>SUM(B49:G49)</f>
        <v>50</v>
      </c>
      <c r="I49" s="111"/>
      <c r="J49" s="139"/>
      <c r="K49" s="113"/>
      <c r="M49" s="136" t="s">
        <v>158</v>
      </c>
      <c r="N49" s="127">
        <v>2</v>
      </c>
      <c r="O49" s="128">
        <v>2</v>
      </c>
      <c r="P49" s="128">
        <v>0</v>
      </c>
      <c r="Q49" s="128">
        <v>0</v>
      </c>
      <c r="R49" s="128">
        <v>0</v>
      </c>
      <c r="S49" s="128">
        <v>0</v>
      </c>
      <c r="T49" s="128">
        <f>SUM(N49:S49)</f>
        <v>4</v>
      </c>
      <c r="U49" s="111"/>
      <c r="V49" s="139"/>
      <c r="W49" s="113"/>
      <c r="Y49" s="136" t="s">
        <v>158</v>
      </c>
      <c r="Z49" s="127">
        <v>5</v>
      </c>
      <c r="AA49" s="128">
        <v>0</v>
      </c>
      <c r="AB49" s="128">
        <v>0</v>
      </c>
      <c r="AC49" s="128">
        <v>0</v>
      </c>
      <c r="AD49" s="128">
        <v>0</v>
      </c>
      <c r="AE49" s="128">
        <v>0</v>
      </c>
      <c r="AF49" s="128">
        <f>SUM(Z49:AE49)</f>
        <v>5</v>
      </c>
      <c r="AG49" s="111"/>
      <c r="AH49" s="139"/>
      <c r="AI49" s="113"/>
      <c r="AJ49" s="114"/>
      <c r="AK49" s="136" t="s">
        <v>158</v>
      </c>
      <c r="AL49" s="127">
        <v>12</v>
      </c>
      <c r="AM49" s="128">
        <v>16</v>
      </c>
      <c r="AN49" s="128">
        <v>1</v>
      </c>
      <c r="AO49" s="128">
        <v>0</v>
      </c>
      <c r="AP49" s="128">
        <v>0</v>
      </c>
      <c r="AQ49" s="128">
        <v>0</v>
      </c>
      <c r="AR49" s="128">
        <f>SUM(AL49:AQ49)</f>
        <v>29</v>
      </c>
      <c r="AS49" s="111"/>
      <c r="AT49" s="139"/>
      <c r="AU49" s="113"/>
      <c r="AW49" s="136" t="s">
        <v>158</v>
      </c>
      <c r="AX49" s="127">
        <v>11</v>
      </c>
      <c r="AY49" s="128">
        <v>8</v>
      </c>
      <c r="AZ49" s="128">
        <v>0</v>
      </c>
      <c r="BA49" s="128">
        <v>0</v>
      </c>
      <c r="BB49" s="128">
        <v>0</v>
      </c>
      <c r="BC49" s="128">
        <v>0</v>
      </c>
      <c r="BD49" s="128">
        <f>SUM(AX49:BC49)</f>
        <v>19</v>
      </c>
      <c r="BE49" s="111"/>
      <c r="BF49" s="139"/>
      <c r="BG49" s="113"/>
      <c r="BI49" s="136" t="s">
        <v>158</v>
      </c>
      <c r="BJ49" s="127">
        <v>33</v>
      </c>
      <c r="BK49" s="128">
        <v>32</v>
      </c>
      <c r="BL49" s="128">
        <v>0</v>
      </c>
      <c r="BM49" s="128">
        <v>0</v>
      </c>
      <c r="BN49" s="128">
        <v>0</v>
      </c>
      <c r="BO49" s="128">
        <v>0</v>
      </c>
      <c r="BP49" s="128">
        <f>SUM(BJ49:BO49)</f>
        <v>65</v>
      </c>
      <c r="BQ49" s="111"/>
      <c r="BR49" s="139"/>
      <c r="BS49" s="113"/>
      <c r="BU49" s="136" t="s">
        <v>158</v>
      </c>
      <c r="BV49" s="127">
        <v>7</v>
      </c>
      <c r="BW49" s="128">
        <v>20</v>
      </c>
      <c r="BX49" s="128">
        <v>3</v>
      </c>
      <c r="BY49" s="128">
        <v>0</v>
      </c>
      <c r="BZ49" s="128">
        <v>0</v>
      </c>
      <c r="CA49" s="128">
        <v>0</v>
      </c>
      <c r="CB49" s="128">
        <f>SUM(BV49:CA49)</f>
        <v>30</v>
      </c>
      <c r="CC49" s="111"/>
      <c r="CD49" s="139"/>
      <c r="CE49" s="113"/>
      <c r="CF49" s="114"/>
      <c r="CG49" s="317" t="s">
        <v>158</v>
      </c>
      <c r="CH49" s="284">
        <f t="shared" si="36"/>
        <v>87</v>
      </c>
      <c r="CI49" s="285">
        <f t="shared" si="36"/>
        <v>104</v>
      </c>
      <c r="CJ49" s="285">
        <f t="shared" si="36"/>
        <v>10</v>
      </c>
      <c r="CK49" s="285">
        <f t="shared" si="36"/>
        <v>0</v>
      </c>
      <c r="CL49" s="285">
        <f t="shared" si="36"/>
        <v>0</v>
      </c>
      <c r="CM49" s="285">
        <f t="shared" si="36"/>
        <v>1</v>
      </c>
      <c r="CN49" s="285">
        <f>SUM(CH49:CM49)</f>
        <v>202</v>
      </c>
      <c r="CO49" s="286"/>
      <c r="CP49" s="294"/>
      <c r="CQ49" s="287"/>
    </row>
    <row r="50" spans="1:95" ht="48" customHeight="1">
      <c r="A50" s="136" t="s">
        <v>159</v>
      </c>
      <c r="B50" s="127">
        <v>22</v>
      </c>
      <c r="C50" s="128">
        <v>23</v>
      </c>
      <c r="D50" s="128">
        <v>5</v>
      </c>
      <c r="E50" s="128">
        <v>0</v>
      </c>
      <c r="F50" s="128">
        <v>0</v>
      </c>
      <c r="G50" s="128">
        <v>0</v>
      </c>
      <c r="H50" s="128">
        <f>SUM(B50:G50)</f>
        <v>50</v>
      </c>
      <c r="I50" s="111"/>
      <c r="J50" s="139"/>
      <c r="K50" s="113"/>
      <c r="M50" s="136" t="s">
        <v>159</v>
      </c>
      <c r="N50" s="127">
        <v>2</v>
      </c>
      <c r="O50" s="128">
        <v>2</v>
      </c>
      <c r="P50" s="128">
        <v>0</v>
      </c>
      <c r="Q50" s="128">
        <v>0</v>
      </c>
      <c r="R50" s="128">
        <v>0</v>
      </c>
      <c r="S50" s="128">
        <v>0</v>
      </c>
      <c r="T50" s="128">
        <f>SUM(N50:S50)</f>
        <v>4</v>
      </c>
      <c r="U50" s="111"/>
      <c r="V50" s="139"/>
      <c r="W50" s="113"/>
      <c r="Y50" s="136" t="s">
        <v>159</v>
      </c>
      <c r="Z50" s="127">
        <v>5</v>
      </c>
      <c r="AA50" s="128">
        <v>0</v>
      </c>
      <c r="AB50" s="128">
        <v>0</v>
      </c>
      <c r="AC50" s="128">
        <v>0</v>
      </c>
      <c r="AD50" s="128">
        <v>0</v>
      </c>
      <c r="AE50" s="128">
        <v>0</v>
      </c>
      <c r="AF50" s="128">
        <f>SUM(Z50:AE50)</f>
        <v>5</v>
      </c>
      <c r="AG50" s="111"/>
      <c r="AH50" s="139"/>
      <c r="AI50" s="113"/>
      <c r="AJ50" s="114"/>
      <c r="AK50" s="136" t="s">
        <v>159</v>
      </c>
      <c r="AL50" s="127">
        <v>15</v>
      </c>
      <c r="AM50" s="128">
        <v>12</v>
      </c>
      <c r="AN50" s="128">
        <v>2</v>
      </c>
      <c r="AO50" s="128">
        <v>0</v>
      </c>
      <c r="AP50" s="128">
        <v>0</v>
      </c>
      <c r="AQ50" s="128">
        <v>0</v>
      </c>
      <c r="AR50" s="128">
        <f>SUM(AL50:AQ50)</f>
        <v>29</v>
      </c>
      <c r="AS50" s="111"/>
      <c r="AT50" s="139"/>
      <c r="AU50" s="113"/>
      <c r="AW50" s="136" t="s">
        <v>159</v>
      </c>
      <c r="AX50" s="127">
        <v>13</v>
      </c>
      <c r="AY50" s="128">
        <v>5</v>
      </c>
      <c r="AZ50" s="128">
        <v>1</v>
      </c>
      <c r="BA50" s="128">
        <v>0</v>
      </c>
      <c r="BB50" s="128">
        <v>0</v>
      </c>
      <c r="BC50" s="128">
        <v>0</v>
      </c>
      <c r="BD50" s="128">
        <f>SUM(AX50:BC50)</f>
        <v>19</v>
      </c>
      <c r="BE50" s="111"/>
      <c r="BF50" s="139"/>
      <c r="BG50" s="113"/>
      <c r="BI50" s="136" t="s">
        <v>159</v>
      </c>
      <c r="BJ50" s="127">
        <v>41</v>
      </c>
      <c r="BK50" s="128">
        <v>24</v>
      </c>
      <c r="BL50" s="128">
        <v>0</v>
      </c>
      <c r="BM50" s="128">
        <v>0</v>
      </c>
      <c r="BN50" s="128">
        <v>0</v>
      </c>
      <c r="BO50" s="128">
        <v>0</v>
      </c>
      <c r="BP50" s="128">
        <f>SUM(BJ50:BO50)</f>
        <v>65</v>
      </c>
      <c r="BQ50" s="111"/>
      <c r="BR50" s="139"/>
      <c r="BS50" s="113"/>
      <c r="BU50" s="136" t="s">
        <v>159</v>
      </c>
      <c r="BV50" s="127">
        <v>8</v>
      </c>
      <c r="BW50" s="128">
        <v>21</v>
      </c>
      <c r="BX50" s="128">
        <v>1</v>
      </c>
      <c r="BY50" s="128">
        <v>0</v>
      </c>
      <c r="BZ50" s="128">
        <v>0</v>
      </c>
      <c r="CA50" s="128">
        <v>0</v>
      </c>
      <c r="CB50" s="128">
        <f>SUM(BV50:CA50)</f>
        <v>30</v>
      </c>
      <c r="CC50" s="111"/>
      <c r="CD50" s="139"/>
      <c r="CE50" s="113"/>
      <c r="CF50" s="114"/>
      <c r="CG50" s="317" t="s">
        <v>159</v>
      </c>
      <c r="CH50" s="284">
        <f t="shared" si="36"/>
        <v>106</v>
      </c>
      <c r="CI50" s="285">
        <f t="shared" si="36"/>
        <v>87</v>
      </c>
      <c r="CJ50" s="285">
        <f t="shared" si="36"/>
        <v>9</v>
      </c>
      <c r="CK50" s="285">
        <f t="shared" si="36"/>
        <v>0</v>
      </c>
      <c r="CL50" s="285">
        <f t="shared" si="36"/>
        <v>0</v>
      </c>
      <c r="CM50" s="285">
        <f t="shared" si="36"/>
        <v>0</v>
      </c>
      <c r="CN50" s="285">
        <f>SUM(CH50:CM50)</f>
        <v>202</v>
      </c>
      <c r="CO50" s="286"/>
      <c r="CP50" s="294"/>
      <c r="CQ50" s="287"/>
    </row>
    <row r="51" spans="1:95" ht="37.5" customHeight="1">
      <c r="A51" s="126" t="s">
        <v>160</v>
      </c>
      <c r="B51" s="109">
        <v>26</v>
      </c>
      <c r="C51" s="110">
        <v>23</v>
      </c>
      <c r="D51" s="110">
        <v>1</v>
      </c>
      <c r="E51" s="110">
        <v>0</v>
      </c>
      <c r="F51" s="110">
        <v>0</v>
      </c>
      <c r="G51" s="110">
        <v>0</v>
      </c>
      <c r="H51" s="128">
        <f>SUM(B51:G51)</f>
        <v>50</v>
      </c>
      <c r="I51" s="111"/>
      <c r="J51" s="139"/>
      <c r="K51" s="113"/>
      <c r="M51" s="126" t="s">
        <v>160</v>
      </c>
      <c r="N51" s="109">
        <v>3</v>
      </c>
      <c r="O51" s="110">
        <v>1</v>
      </c>
      <c r="P51" s="110">
        <v>0</v>
      </c>
      <c r="Q51" s="110">
        <v>0</v>
      </c>
      <c r="R51" s="110">
        <v>0</v>
      </c>
      <c r="S51" s="110">
        <v>0</v>
      </c>
      <c r="T51" s="128">
        <f>SUM(N51:S51)</f>
        <v>4</v>
      </c>
      <c r="U51" s="111"/>
      <c r="V51" s="139"/>
      <c r="W51" s="113"/>
      <c r="Y51" s="126" t="s">
        <v>160</v>
      </c>
      <c r="Z51" s="109">
        <v>5</v>
      </c>
      <c r="AA51" s="110">
        <v>0</v>
      </c>
      <c r="AB51" s="110">
        <v>0</v>
      </c>
      <c r="AC51" s="110">
        <v>0</v>
      </c>
      <c r="AD51" s="110">
        <v>0</v>
      </c>
      <c r="AE51" s="110">
        <v>0</v>
      </c>
      <c r="AF51" s="128">
        <f>SUM(Z51:AE51)</f>
        <v>5</v>
      </c>
      <c r="AG51" s="111"/>
      <c r="AH51" s="139"/>
      <c r="AI51" s="113"/>
      <c r="AJ51" s="114"/>
      <c r="AK51" s="126" t="s">
        <v>160</v>
      </c>
      <c r="AL51" s="109">
        <v>20</v>
      </c>
      <c r="AM51" s="110">
        <v>9</v>
      </c>
      <c r="AN51" s="110">
        <v>0</v>
      </c>
      <c r="AO51" s="110">
        <v>0</v>
      </c>
      <c r="AP51" s="110">
        <v>0</v>
      </c>
      <c r="AQ51" s="110">
        <v>0</v>
      </c>
      <c r="AR51" s="128">
        <f>SUM(AL51:AQ51)</f>
        <v>29</v>
      </c>
      <c r="AS51" s="111"/>
      <c r="AT51" s="139"/>
      <c r="AU51" s="113"/>
      <c r="AW51" s="126" t="s">
        <v>160</v>
      </c>
      <c r="AX51" s="109">
        <v>17</v>
      </c>
      <c r="AY51" s="110">
        <v>2</v>
      </c>
      <c r="AZ51" s="110">
        <v>0</v>
      </c>
      <c r="BA51" s="110">
        <v>0</v>
      </c>
      <c r="BB51" s="110">
        <v>0</v>
      </c>
      <c r="BC51" s="110">
        <v>0</v>
      </c>
      <c r="BD51" s="128">
        <f>SUM(AX51:BC51)</f>
        <v>19</v>
      </c>
      <c r="BE51" s="111"/>
      <c r="BF51" s="139"/>
      <c r="BG51" s="113"/>
      <c r="BI51" s="126" t="s">
        <v>160</v>
      </c>
      <c r="BJ51" s="109">
        <v>45</v>
      </c>
      <c r="BK51" s="110">
        <v>20</v>
      </c>
      <c r="BL51" s="110">
        <v>0</v>
      </c>
      <c r="BM51" s="110">
        <v>0</v>
      </c>
      <c r="BN51" s="110">
        <v>0</v>
      </c>
      <c r="BO51" s="110">
        <v>0</v>
      </c>
      <c r="BP51" s="128">
        <f>SUM(BJ51:BO51)</f>
        <v>65</v>
      </c>
      <c r="BQ51" s="111"/>
      <c r="BR51" s="139"/>
      <c r="BS51" s="113"/>
      <c r="BU51" s="126" t="s">
        <v>160</v>
      </c>
      <c r="BV51" s="109">
        <v>15</v>
      </c>
      <c r="BW51" s="110">
        <v>14</v>
      </c>
      <c r="BX51" s="110">
        <v>1</v>
      </c>
      <c r="BY51" s="110">
        <v>0</v>
      </c>
      <c r="BZ51" s="110">
        <v>0</v>
      </c>
      <c r="CA51" s="110">
        <v>0</v>
      </c>
      <c r="CB51" s="128">
        <f>SUM(BV51:CA51)</f>
        <v>30</v>
      </c>
      <c r="CC51" s="111"/>
      <c r="CD51" s="139"/>
      <c r="CE51" s="113"/>
      <c r="CF51" s="114"/>
      <c r="CG51" s="315" t="s">
        <v>160</v>
      </c>
      <c r="CH51" s="284">
        <f t="shared" si="36"/>
        <v>131</v>
      </c>
      <c r="CI51" s="285">
        <f t="shared" si="36"/>
        <v>69</v>
      </c>
      <c r="CJ51" s="285">
        <f t="shared" si="36"/>
        <v>2</v>
      </c>
      <c r="CK51" s="285">
        <f t="shared" si="36"/>
        <v>0</v>
      </c>
      <c r="CL51" s="285">
        <f t="shared" si="36"/>
        <v>0</v>
      </c>
      <c r="CM51" s="285">
        <f t="shared" si="36"/>
        <v>0</v>
      </c>
      <c r="CN51" s="285">
        <f>SUM(CH51:CM51)</f>
        <v>202</v>
      </c>
      <c r="CO51" s="286"/>
      <c r="CP51" s="294"/>
      <c r="CQ51" s="287"/>
    </row>
    <row r="52" spans="1:95" ht="37.5" customHeight="1" thickBot="1">
      <c r="A52" s="140" t="s">
        <v>161</v>
      </c>
      <c r="B52" s="137">
        <v>25</v>
      </c>
      <c r="C52" s="129">
        <v>23</v>
      </c>
      <c r="D52" s="129">
        <v>2</v>
      </c>
      <c r="E52" s="129">
        <v>0</v>
      </c>
      <c r="F52" s="129">
        <v>0</v>
      </c>
      <c r="G52" s="129">
        <v>0</v>
      </c>
      <c r="H52" s="110">
        <f>SUM(B52:G52)</f>
        <v>50</v>
      </c>
      <c r="I52" s="129"/>
      <c r="J52" s="141"/>
      <c r="K52" s="131"/>
      <c r="M52" s="140" t="s">
        <v>161</v>
      </c>
      <c r="N52" s="137">
        <v>3</v>
      </c>
      <c r="O52" s="129">
        <v>1</v>
      </c>
      <c r="P52" s="129">
        <v>0</v>
      </c>
      <c r="Q52" s="129">
        <v>0</v>
      </c>
      <c r="R52" s="129">
        <v>0</v>
      </c>
      <c r="S52" s="129">
        <v>0</v>
      </c>
      <c r="T52" s="110">
        <f>SUM(N52:S52)</f>
        <v>4</v>
      </c>
      <c r="U52" s="129"/>
      <c r="V52" s="141"/>
      <c r="W52" s="131"/>
      <c r="Y52" s="140" t="s">
        <v>161</v>
      </c>
      <c r="Z52" s="137">
        <v>0</v>
      </c>
      <c r="AA52" s="129">
        <v>5</v>
      </c>
      <c r="AB52" s="129">
        <v>0</v>
      </c>
      <c r="AC52" s="129">
        <v>0</v>
      </c>
      <c r="AD52" s="129">
        <v>0</v>
      </c>
      <c r="AE52" s="129">
        <v>0</v>
      </c>
      <c r="AF52" s="110">
        <f>SUM(Z52:AE52)</f>
        <v>5</v>
      </c>
      <c r="AG52" s="129"/>
      <c r="AH52" s="141"/>
      <c r="AI52" s="131"/>
      <c r="AJ52" s="114"/>
      <c r="AK52" s="140" t="s">
        <v>161</v>
      </c>
      <c r="AL52" s="137">
        <v>19</v>
      </c>
      <c r="AM52" s="129">
        <v>10</v>
      </c>
      <c r="AN52" s="129">
        <v>0</v>
      </c>
      <c r="AO52" s="129">
        <v>0</v>
      </c>
      <c r="AP52" s="129">
        <v>0</v>
      </c>
      <c r="AQ52" s="129">
        <v>0</v>
      </c>
      <c r="AR52" s="110">
        <f>SUM(AL52:AQ52)</f>
        <v>29</v>
      </c>
      <c r="AS52" s="129"/>
      <c r="AT52" s="141"/>
      <c r="AU52" s="131"/>
      <c r="AW52" s="140" t="s">
        <v>161</v>
      </c>
      <c r="AX52" s="137">
        <v>15</v>
      </c>
      <c r="AY52" s="129">
        <v>4</v>
      </c>
      <c r="AZ52" s="129">
        <v>0</v>
      </c>
      <c r="BA52" s="129">
        <v>0</v>
      </c>
      <c r="BB52" s="129">
        <v>0</v>
      </c>
      <c r="BC52" s="129">
        <v>0</v>
      </c>
      <c r="BD52" s="110">
        <f>SUM(AX52:BC52)</f>
        <v>19</v>
      </c>
      <c r="BE52" s="129"/>
      <c r="BF52" s="141"/>
      <c r="BG52" s="131"/>
      <c r="BI52" s="140" t="s">
        <v>161</v>
      </c>
      <c r="BJ52" s="137">
        <v>40</v>
      </c>
      <c r="BK52" s="129">
        <v>25</v>
      </c>
      <c r="BL52" s="129">
        <v>0</v>
      </c>
      <c r="BM52" s="129">
        <v>0</v>
      </c>
      <c r="BN52" s="129">
        <v>0</v>
      </c>
      <c r="BO52" s="129">
        <v>0</v>
      </c>
      <c r="BP52" s="110">
        <f>SUM(BJ52:BO52)</f>
        <v>65</v>
      </c>
      <c r="BQ52" s="129"/>
      <c r="BR52" s="141"/>
      <c r="BS52" s="131"/>
      <c r="BU52" s="140" t="s">
        <v>161</v>
      </c>
      <c r="BV52" s="137">
        <v>12</v>
      </c>
      <c r="BW52" s="129">
        <v>16</v>
      </c>
      <c r="BX52" s="129">
        <v>2</v>
      </c>
      <c r="BY52" s="129">
        <v>0</v>
      </c>
      <c r="BZ52" s="129">
        <v>0</v>
      </c>
      <c r="CA52" s="129">
        <v>0</v>
      </c>
      <c r="CB52" s="110">
        <f>SUM(BV52:CA52)</f>
        <v>30</v>
      </c>
      <c r="CC52" s="129"/>
      <c r="CD52" s="141"/>
      <c r="CE52" s="131"/>
      <c r="CF52" s="114"/>
      <c r="CG52" s="325" t="s">
        <v>161</v>
      </c>
      <c r="CH52" s="284">
        <f t="shared" si="36"/>
        <v>114</v>
      </c>
      <c r="CI52" s="285">
        <f t="shared" si="36"/>
        <v>84</v>
      </c>
      <c r="CJ52" s="285">
        <f t="shared" si="36"/>
        <v>4</v>
      </c>
      <c r="CK52" s="285">
        <f t="shared" si="36"/>
        <v>0</v>
      </c>
      <c r="CL52" s="285">
        <f t="shared" si="36"/>
        <v>0</v>
      </c>
      <c r="CM52" s="285">
        <f t="shared" si="36"/>
        <v>0</v>
      </c>
      <c r="CN52" s="290">
        <f>SUM(CH52:CM52)</f>
        <v>202</v>
      </c>
      <c r="CO52" s="291"/>
      <c r="CP52" s="297"/>
      <c r="CQ52" s="292"/>
    </row>
    <row r="53" spans="1:95" ht="23.25" customHeight="1" thickBot="1">
      <c r="A53" s="165" t="s">
        <v>4</v>
      </c>
      <c r="B53" s="161">
        <f aca="true" t="shared" si="37" ref="B53:H53">SUM(B48:B52)</f>
        <v>107</v>
      </c>
      <c r="C53" s="138">
        <f t="shared" si="37"/>
        <v>121</v>
      </c>
      <c r="D53" s="138">
        <f t="shared" si="37"/>
        <v>21</v>
      </c>
      <c r="E53" s="138">
        <f t="shared" si="37"/>
        <v>0</v>
      </c>
      <c r="F53" s="138">
        <f t="shared" si="37"/>
        <v>0</v>
      </c>
      <c r="G53" s="166">
        <f t="shared" si="37"/>
        <v>1</v>
      </c>
      <c r="H53" s="138">
        <f t="shared" si="37"/>
        <v>250</v>
      </c>
      <c r="I53" s="167">
        <f>((B53*5)+(C53*4)+(D53*3)+(E53*2)+(F53*1))/(B53+C53+D53+E53+F53)</f>
        <v>4.3453815261044175</v>
      </c>
      <c r="J53" s="117" t="s">
        <v>101</v>
      </c>
      <c r="K53" s="132">
        <f>I53*100/5</f>
        <v>86.90763052208834</v>
      </c>
      <c r="M53" s="165" t="s">
        <v>4</v>
      </c>
      <c r="N53" s="161">
        <f aca="true" t="shared" si="38" ref="N53:T53">SUM(N48:N52)</f>
        <v>12</v>
      </c>
      <c r="O53" s="138">
        <f t="shared" si="38"/>
        <v>8</v>
      </c>
      <c r="P53" s="138">
        <f t="shared" si="38"/>
        <v>0</v>
      </c>
      <c r="Q53" s="138">
        <f t="shared" si="38"/>
        <v>0</v>
      </c>
      <c r="R53" s="138">
        <f t="shared" si="38"/>
        <v>0</v>
      </c>
      <c r="S53" s="166">
        <f t="shared" si="38"/>
        <v>0</v>
      </c>
      <c r="T53" s="138">
        <f t="shared" si="38"/>
        <v>20</v>
      </c>
      <c r="U53" s="167">
        <f>((N53*5)+(O53*4)+(P53*3)+(Q53*2)+(R53*1))/(N53+O53+P53+Q53+R53)</f>
        <v>4.6</v>
      </c>
      <c r="V53" s="117" t="s">
        <v>101</v>
      </c>
      <c r="W53" s="132">
        <f>U53*100/5</f>
        <v>91.99999999999999</v>
      </c>
      <c r="Y53" s="165" t="s">
        <v>4</v>
      </c>
      <c r="Z53" s="161">
        <f aca="true" t="shared" si="39" ref="Z53:AF53">SUM(Z48:Z52)</f>
        <v>19</v>
      </c>
      <c r="AA53" s="138">
        <f t="shared" si="39"/>
        <v>6</v>
      </c>
      <c r="AB53" s="138">
        <f t="shared" si="39"/>
        <v>0</v>
      </c>
      <c r="AC53" s="138">
        <f t="shared" si="39"/>
        <v>0</v>
      </c>
      <c r="AD53" s="138">
        <f t="shared" si="39"/>
        <v>0</v>
      </c>
      <c r="AE53" s="166">
        <f t="shared" si="39"/>
        <v>0</v>
      </c>
      <c r="AF53" s="138">
        <f t="shared" si="39"/>
        <v>25</v>
      </c>
      <c r="AG53" s="167">
        <f>((Z53*5)+(AA53*4)+(AB53*3)+(AC53*2)+(AD53*1))/(Z53+AA53+AB53+AC53+AD53)</f>
        <v>4.76</v>
      </c>
      <c r="AH53" s="117" t="s">
        <v>101</v>
      </c>
      <c r="AI53" s="132">
        <f>AG53*100/5</f>
        <v>95.2</v>
      </c>
      <c r="AJ53" s="119"/>
      <c r="AK53" s="165" t="s">
        <v>4</v>
      </c>
      <c r="AL53" s="161">
        <f aca="true" t="shared" si="40" ref="AL53:AR53">SUM(AL48:AL52)</f>
        <v>77</v>
      </c>
      <c r="AM53" s="138">
        <f t="shared" si="40"/>
        <v>64</v>
      </c>
      <c r="AN53" s="138">
        <f t="shared" si="40"/>
        <v>4</v>
      </c>
      <c r="AO53" s="138">
        <f t="shared" si="40"/>
        <v>0</v>
      </c>
      <c r="AP53" s="138">
        <f t="shared" si="40"/>
        <v>0</v>
      </c>
      <c r="AQ53" s="166">
        <f t="shared" si="40"/>
        <v>0</v>
      </c>
      <c r="AR53" s="138">
        <f t="shared" si="40"/>
        <v>145</v>
      </c>
      <c r="AS53" s="167">
        <f>((AL53*5)+(AM53*4)+(AN53*3)+(AO53*2)+(AP53*1))/(AL53+AM53+AN53+AO53+AP53)</f>
        <v>4.503448275862069</v>
      </c>
      <c r="AT53" s="117" t="s">
        <v>101</v>
      </c>
      <c r="AU53" s="132">
        <f>AS53*100/5</f>
        <v>90.06896551724137</v>
      </c>
      <c r="AW53" s="165" t="s">
        <v>4</v>
      </c>
      <c r="AX53" s="161">
        <f aca="true" t="shared" si="41" ref="AX53:BD53">SUM(AX48:AX52)</f>
        <v>68</v>
      </c>
      <c r="AY53" s="138">
        <f>SUM(AY48:AY52)</f>
        <v>26</v>
      </c>
      <c r="AZ53" s="138">
        <f t="shared" si="41"/>
        <v>1</v>
      </c>
      <c r="BA53" s="138">
        <f t="shared" si="41"/>
        <v>0</v>
      </c>
      <c r="BB53" s="138">
        <f t="shared" si="41"/>
        <v>0</v>
      </c>
      <c r="BC53" s="166">
        <f t="shared" si="41"/>
        <v>0</v>
      </c>
      <c r="BD53" s="138">
        <f t="shared" si="41"/>
        <v>95</v>
      </c>
      <c r="BE53" s="167">
        <f>((AX53*5)+(AY53*4)+(AZ53*3)+(BA53*2)+(BB53*1))/(AX53+AY53+AZ53+BA53+BB53)</f>
        <v>4.705263157894737</v>
      </c>
      <c r="BF53" s="117" t="s">
        <v>101</v>
      </c>
      <c r="BG53" s="132">
        <f>BE53*100/5</f>
        <v>94.10526315789474</v>
      </c>
      <c r="BI53" s="165" t="s">
        <v>4</v>
      </c>
      <c r="BJ53" s="161">
        <f aca="true" t="shared" si="42" ref="BJ53:BP53">SUM(BJ48:BJ52)</f>
        <v>195</v>
      </c>
      <c r="BK53" s="138">
        <f t="shared" si="42"/>
        <v>130</v>
      </c>
      <c r="BL53" s="138">
        <f t="shared" si="42"/>
        <v>0</v>
      </c>
      <c r="BM53" s="138">
        <f t="shared" si="42"/>
        <v>0</v>
      </c>
      <c r="BN53" s="138">
        <f t="shared" si="42"/>
        <v>0</v>
      </c>
      <c r="BO53" s="166">
        <f t="shared" si="42"/>
        <v>0</v>
      </c>
      <c r="BP53" s="138">
        <f t="shared" si="42"/>
        <v>325</v>
      </c>
      <c r="BQ53" s="167">
        <f>((BJ53*5)+(BK53*4)+(BL53*3)+(BM53*2)+(BN53*1))/(BJ53+BK53+BL53+BM53+BN53)</f>
        <v>4.6</v>
      </c>
      <c r="BR53" s="117" t="s">
        <v>101</v>
      </c>
      <c r="BS53" s="132">
        <f>BQ53*100/5</f>
        <v>91.99999999999999</v>
      </c>
      <c r="BU53" s="165" t="s">
        <v>4</v>
      </c>
      <c r="BV53" s="161">
        <f aca="true" t="shared" si="43" ref="BV53:CB53">SUM(BV48:BV52)</f>
        <v>50</v>
      </c>
      <c r="BW53" s="138">
        <f t="shared" si="43"/>
        <v>91</v>
      </c>
      <c r="BX53" s="138">
        <f t="shared" si="43"/>
        <v>9</v>
      </c>
      <c r="BY53" s="138">
        <f t="shared" si="43"/>
        <v>0</v>
      </c>
      <c r="BZ53" s="138">
        <f t="shared" si="43"/>
        <v>0</v>
      </c>
      <c r="CA53" s="166">
        <f t="shared" si="43"/>
        <v>0</v>
      </c>
      <c r="CB53" s="138">
        <f t="shared" si="43"/>
        <v>150</v>
      </c>
      <c r="CC53" s="167">
        <f>((BV53*5)+(BW53*4)+(BX53*3)+(BY53*2)+(BZ53*1))/(BV53+BW53+BX53+BY53+BZ53)</f>
        <v>4.273333333333333</v>
      </c>
      <c r="CD53" s="117" t="s">
        <v>101</v>
      </c>
      <c r="CE53" s="132">
        <f>CC53*100/5</f>
        <v>85.46666666666667</v>
      </c>
      <c r="CF53" s="134"/>
      <c r="CG53" s="311" t="s">
        <v>4</v>
      </c>
      <c r="CH53" s="161">
        <f aca="true" t="shared" si="44" ref="CH53:CN53">SUM(CH48:CH52)</f>
        <v>528</v>
      </c>
      <c r="CI53" s="138">
        <f t="shared" si="44"/>
        <v>446</v>
      </c>
      <c r="CJ53" s="138">
        <f t="shared" si="44"/>
        <v>35</v>
      </c>
      <c r="CK53" s="138">
        <f t="shared" si="44"/>
        <v>0</v>
      </c>
      <c r="CL53" s="138">
        <f t="shared" si="44"/>
        <v>0</v>
      </c>
      <c r="CM53" s="138">
        <f t="shared" si="44"/>
        <v>1</v>
      </c>
      <c r="CN53" s="138">
        <f t="shared" si="44"/>
        <v>1010</v>
      </c>
      <c r="CO53" s="162">
        <f>((CH53*5)+(CI53*4)+(CJ53*3)+(CK53*2)+(CL53*1))/(CH53+CI53+CJ53+CK53+CL53)</f>
        <v>4.488602576808722</v>
      </c>
      <c r="CP53" s="277" t="s">
        <v>212</v>
      </c>
      <c r="CQ53" s="120">
        <f>CO53*100/5</f>
        <v>89.77205153617443</v>
      </c>
    </row>
    <row r="54" ht="21.75"/>
    <row r="55" ht="21.75"/>
    <row r="56" ht="21.75"/>
    <row r="57" ht="21.75"/>
    <row r="58" ht="21.75"/>
    <row r="59" spans="1:85" ht="22.5" thickBot="1">
      <c r="A59" s="100" t="s">
        <v>40</v>
      </c>
      <c r="M59" s="100" t="s">
        <v>40</v>
      </c>
      <c r="Y59" s="100" t="s">
        <v>40</v>
      </c>
      <c r="AK59" s="100" t="s">
        <v>40</v>
      </c>
      <c r="AW59" s="100" t="s">
        <v>40</v>
      </c>
      <c r="BI59" s="100" t="s">
        <v>40</v>
      </c>
      <c r="BU59" s="100" t="s">
        <v>40</v>
      </c>
      <c r="CG59" s="100" t="s">
        <v>40</v>
      </c>
    </row>
    <row r="60" spans="1:95" ht="25.5" customHeight="1" thickBot="1">
      <c r="A60" s="419" t="s">
        <v>162</v>
      </c>
      <c r="B60" s="421" t="s">
        <v>90</v>
      </c>
      <c r="C60" s="422"/>
      <c r="D60" s="422"/>
      <c r="E60" s="422"/>
      <c r="F60" s="423"/>
      <c r="G60" s="424" t="s">
        <v>3</v>
      </c>
      <c r="H60" s="426" t="s">
        <v>2</v>
      </c>
      <c r="I60" s="428" t="s">
        <v>5</v>
      </c>
      <c r="J60" s="429"/>
      <c r="K60" s="430"/>
      <c r="M60" s="419" t="s">
        <v>162</v>
      </c>
      <c r="N60" s="421" t="s">
        <v>90</v>
      </c>
      <c r="O60" s="422"/>
      <c r="P60" s="422"/>
      <c r="Q60" s="422"/>
      <c r="R60" s="423"/>
      <c r="S60" s="424" t="s">
        <v>3</v>
      </c>
      <c r="T60" s="426" t="s">
        <v>2</v>
      </c>
      <c r="U60" s="428" t="s">
        <v>5</v>
      </c>
      <c r="V60" s="429"/>
      <c r="W60" s="430"/>
      <c r="Y60" s="419" t="s">
        <v>162</v>
      </c>
      <c r="Z60" s="421" t="s">
        <v>90</v>
      </c>
      <c r="AA60" s="422"/>
      <c r="AB60" s="422"/>
      <c r="AC60" s="422"/>
      <c r="AD60" s="423"/>
      <c r="AE60" s="424" t="s">
        <v>3</v>
      </c>
      <c r="AF60" s="426" t="s">
        <v>2</v>
      </c>
      <c r="AG60" s="428" t="s">
        <v>5</v>
      </c>
      <c r="AH60" s="429"/>
      <c r="AI60" s="430"/>
      <c r="AJ60" s="102"/>
      <c r="AK60" s="419" t="s">
        <v>162</v>
      </c>
      <c r="AL60" s="421" t="s">
        <v>90</v>
      </c>
      <c r="AM60" s="422"/>
      <c r="AN60" s="422"/>
      <c r="AO60" s="422"/>
      <c r="AP60" s="423"/>
      <c r="AQ60" s="424" t="s">
        <v>3</v>
      </c>
      <c r="AR60" s="426" t="s">
        <v>2</v>
      </c>
      <c r="AS60" s="428" t="s">
        <v>5</v>
      </c>
      <c r="AT60" s="429"/>
      <c r="AU60" s="430"/>
      <c r="AW60" s="419" t="s">
        <v>162</v>
      </c>
      <c r="AX60" s="421" t="s">
        <v>90</v>
      </c>
      <c r="AY60" s="422"/>
      <c r="AZ60" s="422"/>
      <c r="BA60" s="422"/>
      <c r="BB60" s="423"/>
      <c r="BC60" s="424" t="s">
        <v>3</v>
      </c>
      <c r="BD60" s="426" t="s">
        <v>2</v>
      </c>
      <c r="BE60" s="428" t="s">
        <v>5</v>
      </c>
      <c r="BF60" s="429"/>
      <c r="BG60" s="430"/>
      <c r="BI60" s="419" t="s">
        <v>162</v>
      </c>
      <c r="BJ60" s="421" t="s">
        <v>90</v>
      </c>
      <c r="BK60" s="422"/>
      <c r="BL60" s="422"/>
      <c r="BM60" s="422"/>
      <c r="BN60" s="423"/>
      <c r="BO60" s="424" t="s">
        <v>3</v>
      </c>
      <c r="BP60" s="426" t="s">
        <v>2</v>
      </c>
      <c r="BQ60" s="428" t="s">
        <v>5</v>
      </c>
      <c r="BR60" s="429"/>
      <c r="BS60" s="430"/>
      <c r="BU60" s="419" t="s">
        <v>162</v>
      </c>
      <c r="BV60" s="421" t="s">
        <v>90</v>
      </c>
      <c r="BW60" s="422"/>
      <c r="BX60" s="422"/>
      <c r="BY60" s="422"/>
      <c r="BZ60" s="423"/>
      <c r="CA60" s="424" t="s">
        <v>3</v>
      </c>
      <c r="CB60" s="426" t="s">
        <v>2</v>
      </c>
      <c r="CC60" s="428" t="s">
        <v>5</v>
      </c>
      <c r="CD60" s="429"/>
      <c r="CE60" s="430"/>
      <c r="CF60" s="102"/>
      <c r="CG60" s="440" t="s">
        <v>162</v>
      </c>
      <c r="CH60" s="436" t="s">
        <v>90</v>
      </c>
      <c r="CI60" s="437"/>
      <c r="CJ60" s="437"/>
      <c r="CK60" s="437"/>
      <c r="CL60" s="437"/>
      <c r="CM60" s="424" t="s">
        <v>3</v>
      </c>
      <c r="CN60" s="426" t="s">
        <v>2</v>
      </c>
      <c r="CO60" s="434" t="s">
        <v>5</v>
      </c>
      <c r="CP60" s="434"/>
      <c r="CQ60" s="435"/>
    </row>
    <row r="61" spans="1:95" ht="25.5" customHeight="1" thickBot="1">
      <c r="A61" s="420"/>
      <c r="B61" s="103">
        <v>5</v>
      </c>
      <c r="C61" s="104">
        <v>4</v>
      </c>
      <c r="D61" s="104">
        <v>3</v>
      </c>
      <c r="E61" s="104">
        <v>2</v>
      </c>
      <c r="F61" s="104">
        <v>1</v>
      </c>
      <c r="G61" s="425"/>
      <c r="H61" s="427"/>
      <c r="I61" s="105" t="s">
        <v>52</v>
      </c>
      <c r="J61" s="194" t="s">
        <v>54</v>
      </c>
      <c r="K61" s="107" t="s">
        <v>53</v>
      </c>
      <c r="M61" s="420"/>
      <c r="N61" s="103">
        <v>5</v>
      </c>
      <c r="O61" s="104">
        <v>4</v>
      </c>
      <c r="P61" s="104">
        <v>3</v>
      </c>
      <c r="Q61" s="104">
        <v>2</v>
      </c>
      <c r="R61" s="104">
        <v>1</v>
      </c>
      <c r="S61" s="425"/>
      <c r="T61" s="427"/>
      <c r="U61" s="105" t="s">
        <v>52</v>
      </c>
      <c r="V61" s="194" t="s">
        <v>54</v>
      </c>
      <c r="W61" s="107" t="s">
        <v>53</v>
      </c>
      <c r="Y61" s="420"/>
      <c r="Z61" s="103">
        <v>5</v>
      </c>
      <c r="AA61" s="104">
        <v>4</v>
      </c>
      <c r="AB61" s="104">
        <v>3</v>
      </c>
      <c r="AC61" s="104">
        <v>2</v>
      </c>
      <c r="AD61" s="104">
        <v>1</v>
      </c>
      <c r="AE61" s="425"/>
      <c r="AF61" s="427"/>
      <c r="AG61" s="105" t="s">
        <v>52</v>
      </c>
      <c r="AH61" s="194" t="s">
        <v>54</v>
      </c>
      <c r="AI61" s="107" t="s">
        <v>53</v>
      </c>
      <c r="AJ61" s="108"/>
      <c r="AK61" s="420"/>
      <c r="AL61" s="103">
        <v>5</v>
      </c>
      <c r="AM61" s="104">
        <v>4</v>
      </c>
      <c r="AN61" s="104">
        <v>3</v>
      </c>
      <c r="AO61" s="104">
        <v>2</v>
      </c>
      <c r="AP61" s="104">
        <v>1</v>
      </c>
      <c r="AQ61" s="425"/>
      <c r="AR61" s="427"/>
      <c r="AS61" s="105" t="s">
        <v>52</v>
      </c>
      <c r="AT61" s="194" t="s">
        <v>54</v>
      </c>
      <c r="AU61" s="107" t="s">
        <v>53</v>
      </c>
      <c r="AW61" s="420"/>
      <c r="AX61" s="103">
        <v>5</v>
      </c>
      <c r="AY61" s="104">
        <v>4</v>
      </c>
      <c r="AZ61" s="104">
        <v>3</v>
      </c>
      <c r="BA61" s="104">
        <v>2</v>
      </c>
      <c r="BB61" s="104">
        <v>1</v>
      </c>
      <c r="BC61" s="425"/>
      <c r="BD61" s="427"/>
      <c r="BE61" s="105" t="s">
        <v>52</v>
      </c>
      <c r="BF61" s="194" t="s">
        <v>54</v>
      </c>
      <c r="BG61" s="107" t="s">
        <v>53</v>
      </c>
      <c r="BI61" s="420"/>
      <c r="BJ61" s="103">
        <v>5</v>
      </c>
      <c r="BK61" s="104">
        <v>4</v>
      </c>
      <c r="BL61" s="104">
        <v>3</v>
      </c>
      <c r="BM61" s="104">
        <v>2</v>
      </c>
      <c r="BN61" s="104">
        <v>1</v>
      </c>
      <c r="BO61" s="425"/>
      <c r="BP61" s="427"/>
      <c r="BQ61" s="105" t="s">
        <v>52</v>
      </c>
      <c r="BR61" s="194" t="s">
        <v>54</v>
      </c>
      <c r="BS61" s="107" t="s">
        <v>53</v>
      </c>
      <c r="BU61" s="420"/>
      <c r="BV61" s="103">
        <v>5</v>
      </c>
      <c r="BW61" s="104">
        <v>4</v>
      </c>
      <c r="BX61" s="104">
        <v>3</v>
      </c>
      <c r="BY61" s="104">
        <v>2</v>
      </c>
      <c r="BZ61" s="104">
        <v>1</v>
      </c>
      <c r="CA61" s="425"/>
      <c r="CB61" s="427"/>
      <c r="CC61" s="105" t="s">
        <v>52</v>
      </c>
      <c r="CD61" s="194" t="s">
        <v>54</v>
      </c>
      <c r="CE61" s="107" t="s">
        <v>53</v>
      </c>
      <c r="CF61" s="108"/>
      <c r="CG61" s="441"/>
      <c r="CH61" s="103">
        <v>5</v>
      </c>
      <c r="CI61" s="104">
        <v>4</v>
      </c>
      <c r="CJ61" s="104">
        <v>3</v>
      </c>
      <c r="CK61" s="104">
        <v>2</v>
      </c>
      <c r="CL61" s="104">
        <v>1</v>
      </c>
      <c r="CM61" s="425"/>
      <c r="CN61" s="427"/>
      <c r="CO61" s="298" t="s">
        <v>130</v>
      </c>
      <c r="CP61" s="300" t="s">
        <v>54</v>
      </c>
      <c r="CQ61" s="299" t="s">
        <v>131</v>
      </c>
    </row>
    <row r="62" spans="1:95" ht="32.25" customHeight="1">
      <c r="A62" s="183" t="s">
        <v>163</v>
      </c>
      <c r="B62" s="109">
        <f aca="true" t="shared" si="45" ref="B62:G62">B20</f>
        <v>142</v>
      </c>
      <c r="C62" s="109">
        <f t="shared" si="45"/>
        <v>93</v>
      </c>
      <c r="D62" s="109">
        <f t="shared" si="45"/>
        <v>12</v>
      </c>
      <c r="E62" s="109">
        <f t="shared" si="45"/>
        <v>0</v>
      </c>
      <c r="F62" s="109">
        <f t="shared" si="45"/>
        <v>0</v>
      </c>
      <c r="G62" s="201">
        <f t="shared" si="45"/>
        <v>3</v>
      </c>
      <c r="H62" s="200">
        <f>SUM(B62:G62)</f>
        <v>250</v>
      </c>
      <c r="I62" s="186">
        <f aca="true" t="shared" si="46" ref="I62:I67">((B62*5)+(C62*4)+(D62*3)+(E62*2)+(F62*1))/(B62+C62+D62+E62+F62)</f>
        <v>4.526315789473684</v>
      </c>
      <c r="J62" s="202" t="s">
        <v>101</v>
      </c>
      <c r="K62" s="149">
        <f aca="true" t="shared" si="47" ref="K62:K67">I62*100/5</f>
        <v>90.52631578947367</v>
      </c>
      <c r="M62" s="183" t="s">
        <v>163</v>
      </c>
      <c r="N62" s="109">
        <f aca="true" t="shared" si="48" ref="N62:S62">N20</f>
        <v>13</v>
      </c>
      <c r="O62" s="109">
        <f t="shared" si="48"/>
        <v>7</v>
      </c>
      <c r="P62" s="109">
        <f t="shared" si="48"/>
        <v>0</v>
      </c>
      <c r="Q62" s="109">
        <f t="shared" si="48"/>
        <v>0</v>
      </c>
      <c r="R62" s="109">
        <f t="shared" si="48"/>
        <v>0</v>
      </c>
      <c r="S62" s="201">
        <f t="shared" si="48"/>
        <v>0</v>
      </c>
      <c r="T62" s="200">
        <f>SUM(N62:S62)</f>
        <v>20</v>
      </c>
      <c r="U62" s="186">
        <f aca="true" t="shared" si="49" ref="U62:U67">((N62*5)+(O62*4)+(P62*3)+(Q62*2)+(R62*1))/(N62+O62+P62+Q62+R62)</f>
        <v>4.65</v>
      </c>
      <c r="V62" s="202" t="s">
        <v>101</v>
      </c>
      <c r="W62" s="149">
        <f aca="true" t="shared" si="50" ref="W62:W67">U62*100/5</f>
        <v>93.00000000000001</v>
      </c>
      <c r="Y62" s="183" t="s">
        <v>163</v>
      </c>
      <c r="Z62" s="109">
        <f aca="true" t="shared" si="51" ref="Z62:AE62">Z20</f>
        <v>19</v>
      </c>
      <c r="AA62" s="109">
        <f t="shared" si="51"/>
        <v>6</v>
      </c>
      <c r="AB62" s="109">
        <f t="shared" si="51"/>
        <v>0</v>
      </c>
      <c r="AC62" s="109">
        <f t="shared" si="51"/>
        <v>0</v>
      </c>
      <c r="AD62" s="109">
        <f t="shared" si="51"/>
        <v>0</v>
      </c>
      <c r="AE62" s="201">
        <f t="shared" si="51"/>
        <v>0</v>
      </c>
      <c r="AF62" s="200">
        <f>SUM(Z62:AE62)</f>
        <v>25</v>
      </c>
      <c r="AG62" s="186">
        <f aca="true" t="shared" si="52" ref="AG62:AG67">((Z62*5)+(AA62*4)+(AB62*3)+(AC62*2)+(AD62*1))/(Z62+AA62+AB62+AC62+AD62)</f>
        <v>4.76</v>
      </c>
      <c r="AH62" s="202" t="s">
        <v>101</v>
      </c>
      <c r="AI62" s="149">
        <f aca="true" t="shared" si="53" ref="AI62:AI67">AG62*100/5</f>
        <v>95.2</v>
      </c>
      <c r="AJ62" s="146"/>
      <c r="AK62" s="183" t="s">
        <v>163</v>
      </c>
      <c r="AL62" s="127">
        <f aca="true" t="shared" si="54" ref="AL62:AQ62">AL20</f>
        <v>86</v>
      </c>
      <c r="AM62" s="127">
        <f t="shared" si="54"/>
        <v>55</v>
      </c>
      <c r="AN62" s="127">
        <f t="shared" si="54"/>
        <v>4</v>
      </c>
      <c r="AO62" s="127">
        <f t="shared" si="54"/>
        <v>0</v>
      </c>
      <c r="AP62" s="127">
        <f t="shared" si="54"/>
        <v>0</v>
      </c>
      <c r="AQ62" s="127">
        <f t="shared" si="54"/>
        <v>0</v>
      </c>
      <c r="AR62" s="200">
        <f>SUM(AL62:AQ62)</f>
        <v>145</v>
      </c>
      <c r="AS62" s="186">
        <f aca="true" t="shared" si="55" ref="AS62:AS67">((AL62*5)+(AM62*4)+(AN62*3)+(AO62*2)+(AP62*1))/(AL62+AM62+AN62+AO62+AP62)</f>
        <v>4.56551724137931</v>
      </c>
      <c r="AT62" s="202" t="s">
        <v>101</v>
      </c>
      <c r="AU62" s="149">
        <f aca="true" t="shared" si="56" ref="AU62:AU67">AS62*100/5</f>
        <v>91.31034482758619</v>
      </c>
      <c r="AW62" s="183" t="s">
        <v>163</v>
      </c>
      <c r="AX62" s="109">
        <f aca="true" t="shared" si="57" ref="AX62:BC62">AX20</f>
        <v>62</v>
      </c>
      <c r="AY62" s="109">
        <f t="shared" si="57"/>
        <v>31</v>
      </c>
      <c r="AZ62" s="109">
        <f t="shared" si="57"/>
        <v>2</v>
      </c>
      <c r="BA62" s="109">
        <f t="shared" si="57"/>
        <v>0</v>
      </c>
      <c r="BB62" s="109">
        <f t="shared" si="57"/>
        <v>0</v>
      </c>
      <c r="BC62" s="201">
        <f t="shared" si="57"/>
        <v>0</v>
      </c>
      <c r="BD62" s="200">
        <f>SUM(AX62:BC62)</f>
        <v>95</v>
      </c>
      <c r="BE62" s="186">
        <f aca="true" t="shared" si="58" ref="BE62:BE67">((AX62*5)+(AY62*4)+(AZ62*3)+(BA62*2)+(BB62*1))/(AX62+AY62+AZ62+BA62+BB62)</f>
        <v>4.631578947368421</v>
      </c>
      <c r="BF62" s="202" t="s">
        <v>101</v>
      </c>
      <c r="BG62" s="149">
        <f aca="true" t="shared" si="59" ref="BG62:BG67">BE62*100/5</f>
        <v>92.63157894736842</v>
      </c>
      <c r="BI62" s="183" t="s">
        <v>163</v>
      </c>
      <c r="BJ62" s="109">
        <f aca="true" t="shared" si="60" ref="BJ62:BO62">BJ20</f>
        <v>223</v>
      </c>
      <c r="BK62" s="109">
        <f t="shared" si="60"/>
        <v>102</v>
      </c>
      <c r="BL62" s="109">
        <f t="shared" si="60"/>
        <v>0</v>
      </c>
      <c r="BM62" s="109">
        <f t="shared" si="60"/>
        <v>0</v>
      </c>
      <c r="BN62" s="109">
        <f t="shared" si="60"/>
        <v>0</v>
      </c>
      <c r="BO62" s="201">
        <f t="shared" si="60"/>
        <v>0</v>
      </c>
      <c r="BP62" s="200">
        <f>SUM(BJ62:BO62)</f>
        <v>325</v>
      </c>
      <c r="BQ62" s="186">
        <f aca="true" t="shared" si="61" ref="BQ62:BQ67">((BJ62*5)+(BK62*4)+(BL62*3)+(BM62*2)+(BN62*1))/(BJ62+BK62+BL62+BM62+BN62)</f>
        <v>4.686153846153847</v>
      </c>
      <c r="BR62" s="202" t="s">
        <v>101</v>
      </c>
      <c r="BS62" s="149">
        <f aca="true" t="shared" si="62" ref="BS62:BS67">BQ62*100/5</f>
        <v>93.72307692307693</v>
      </c>
      <c r="BU62" s="183" t="s">
        <v>163</v>
      </c>
      <c r="BV62" s="109">
        <f aca="true" t="shared" si="63" ref="BV62:CA62">BV20</f>
        <v>78</v>
      </c>
      <c r="BW62" s="109">
        <f t="shared" si="63"/>
        <v>64</v>
      </c>
      <c r="BX62" s="109">
        <f t="shared" si="63"/>
        <v>8</v>
      </c>
      <c r="BY62" s="109">
        <f t="shared" si="63"/>
        <v>0</v>
      </c>
      <c r="BZ62" s="109">
        <f t="shared" si="63"/>
        <v>0</v>
      </c>
      <c r="CA62" s="201">
        <f t="shared" si="63"/>
        <v>0</v>
      </c>
      <c r="CB62" s="200">
        <f>SUM(BV62:CA62)</f>
        <v>150</v>
      </c>
      <c r="CC62" s="186">
        <f aca="true" t="shared" si="64" ref="CC62:CC67">((BV62*5)+(BW62*4)+(BX62*3)+(BY62*2)+(BZ62*1))/(BV62+BW62+BX62+BY62+BZ62)</f>
        <v>4.466666666666667</v>
      </c>
      <c r="CD62" s="202" t="s">
        <v>101</v>
      </c>
      <c r="CE62" s="149">
        <f aca="true" t="shared" si="65" ref="CE62:CE67">CC62*100/5</f>
        <v>89.33333333333334</v>
      </c>
      <c r="CF62" s="146"/>
      <c r="CG62" s="326" t="s">
        <v>163</v>
      </c>
      <c r="CH62" s="280">
        <f aca="true" t="shared" si="66" ref="CH62:CM66">B62+N62+Z62+AL62+AX62+BJ62+BV62</f>
        <v>623</v>
      </c>
      <c r="CI62" s="281">
        <f t="shared" si="66"/>
        <v>358</v>
      </c>
      <c r="CJ62" s="281">
        <f t="shared" si="66"/>
        <v>26</v>
      </c>
      <c r="CK62" s="281">
        <f t="shared" si="66"/>
        <v>0</v>
      </c>
      <c r="CL62" s="281">
        <f t="shared" si="66"/>
        <v>0</v>
      </c>
      <c r="CM62" s="281">
        <f t="shared" si="66"/>
        <v>3</v>
      </c>
      <c r="CN62" s="281">
        <f>SUM(CH62:CM62)</f>
        <v>1010</v>
      </c>
      <c r="CO62" s="327">
        <f aca="true" t="shared" si="67" ref="CO62:CO67">((CH62*5)+(CI62*4)+(CJ62*3)+(CK62*2)+(CL62*1))/(CH62+CI62+CJ62+CK62+CL62)</f>
        <v>4.592850049652433</v>
      </c>
      <c r="CP62" s="352" t="s">
        <v>212</v>
      </c>
      <c r="CQ62" s="328">
        <f aca="true" t="shared" si="68" ref="CQ62:CQ67">CO62*100/5</f>
        <v>91.85700099304866</v>
      </c>
    </row>
    <row r="63" spans="1:95" ht="63">
      <c r="A63" s="184" t="s">
        <v>167</v>
      </c>
      <c r="B63" s="109">
        <f>B26</f>
        <v>138</v>
      </c>
      <c r="C63" s="109">
        <f aca="true" t="shared" si="69" ref="C63:H63">C26</f>
        <v>60</v>
      </c>
      <c r="D63" s="109">
        <f t="shared" si="69"/>
        <v>2</v>
      </c>
      <c r="E63" s="109">
        <f t="shared" si="69"/>
        <v>0</v>
      </c>
      <c r="F63" s="109">
        <f t="shared" si="69"/>
        <v>0</v>
      </c>
      <c r="G63" s="109">
        <f t="shared" si="69"/>
        <v>0</v>
      </c>
      <c r="H63" s="109">
        <f t="shared" si="69"/>
        <v>200</v>
      </c>
      <c r="I63" s="186">
        <f t="shared" si="46"/>
        <v>4.68</v>
      </c>
      <c r="J63" s="202" t="s">
        <v>101</v>
      </c>
      <c r="K63" s="149">
        <f t="shared" si="47"/>
        <v>93.6</v>
      </c>
      <c r="M63" s="184" t="s">
        <v>167</v>
      </c>
      <c r="N63" s="109">
        <f>N26</f>
        <v>10</v>
      </c>
      <c r="O63" s="109">
        <f aca="true" t="shared" si="70" ref="O63:T63">O26</f>
        <v>6</v>
      </c>
      <c r="P63" s="109">
        <f t="shared" si="70"/>
        <v>0</v>
      </c>
      <c r="Q63" s="109">
        <f t="shared" si="70"/>
        <v>0</v>
      </c>
      <c r="R63" s="109">
        <f t="shared" si="70"/>
        <v>0</v>
      </c>
      <c r="S63" s="109">
        <f t="shared" si="70"/>
        <v>0</v>
      </c>
      <c r="T63" s="109">
        <f t="shared" si="70"/>
        <v>16</v>
      </c>
      <c r="U63" s="186">
        <f t="shared" si="49"/>
        <v>4.625</v>
      </c>
      <c r="V63" s="202" t="s">
        <v>101</v>
      </c>
      <c r="W63" s="149">
        <f t="shared" si="50"/>
        <v>92.5</v>
      </c>
      <c r="Y63" s="184" t="s">
        <v>167</v>
      </c>
      <c r="Z63" s="109">
        <f>Z26</f>
        <v>15</v>
      </c>
      <c r="AA63" s="109">
        <f aca="true" t="shared" si="71" ref="AA63:AF63">AA26</f>
        <v>5</v>
      </c>
      <c r="AB63" s="109">
        <f t="shared" si="71"/>
        <v>0</v>
      </c>
      <c r="AC63" s="109">
        <f t="shared" si="71"/>
        <v>0</v>
      </c>
      <c r="AD63" s="109">
        <f t="shared" si="71"/>
        <v>0</v>
      </c>
      <c r="AE63" s="109">
        <f t="shared" si="71"/>
        <v>0</v>
      </c>
      <c r="AF63" s="109">
        <f t="shared" si="71"/>
        <v>20</v>
      </c>
      <c r="AG63" s="186">
        <f t="shared" si="52"/>
        <v>4.75</v>
      </c>
      <c r="AH63" s="202" t="s">
        <v>101</v>
      </c>
      <c r="AI63" s="149">
        <f t="shared" si="53"/>
        <v>95</v>
      </c>
      <c r="AJ63" s="146"/>
      <c r="AK63" s="184" t="s">
        <v>167</v>
      </c>
      <c r="AL63" s="127">
        <f aca="true" t="shared" si="72" ref="AL63:AR63">AL26</f>
        <v>79</v>
      </c>
      <c r="AM63" s="127">
        <f t="shared" si="72"/>
        <v>37</v>
      </c>
      <c r="AN63" s="127">
        <f t="shared" si="72"/>
        <v>0</v>
      </c>
      <c r="AO63" s="127">
        <f t="shared" si="72"/>
        <v>0</v>
      </c>
      <c r="AP63" s="127">
        <f t="shared" si="72"/>
        <v>0</v>
      </c>
      <c r="AQ63" s="127">
        <f t="shared" si="72"/>
        <v>0</v>
      </c>
      <c r="AR63" s="109">
        <f t="shared" si="72"/>
        <v>116</v>
      </c>
      <c r="AS63" s="186">
        <f t="shared" si="55"/>
        <v>4.681034482758621</v>
      </c>
      <c r="AT63" s="202" t="s">
        <v>101</v>
      </c>
      <c r="AU63" s="149">
        <f t="shared" si="56"/>
        <v>93.62068965517241</v>
      </c>
      <c r="AW63" s="184" t="s">
        <v>167</v>
      </c>
      <c r="AX63" s="109">
        <f>AX26</f>
        <v>63</v>
      </c>
      <c r="AY63" s="109">
        <f aca="true" t="shared" si="73" ref="AY63:BD63">AY26</f>
        <v>11</v>
      </c>
      <c r="AZ63" s="109">
        <f t="shared" si="73"/>
        <v>2</v>
      </c>
      <c r="BA63" s="109">
        <f t="shared" si="73"/>
        <v>0</v>
      </c>
      <c r="BB63" s="109">
        <f t="shared" si="73"/>
        <v>0</v>
      </c>
      <c r="BC63" s="109">
        <f t="shared" si="73"/>
        <v>0</v>
      </c>
      <c r="BD63" s="109">
        <f t="shared" si="73"/>
        <v>76</v>
      </c>
      <c r="BE63" s="186">
        <f t="shared" si="58"/>
        <v>4.802631578947368</v>
      </c>
      <c r="BF63" s="202" t="s">
        <v>101</v>
      </c>
      <c r="BG63" s="149">
        <f t="shared" si="59"/>
        <v>96.05263157894737</v>
      </c>
      <c r="BI63" s="184" t="s">
        <v>167</v>
      </c>
      <c r="BJ63" s="109">
        <f>BJ26</f>
        <v>194</v>
      </c>
      <c r="BK63" s="109">
        <f aca="true" t="shared" si="74" ref="BK63:BP63">BK26</f>
        <v>66</v>
      </c>
      <c r="BL63" s="109">
        <f t="shared" si="74"/>
        <v>0</v>
      </c>
      <c r="BM63" s="109">
        <f t="shared" si="74"/>
        <v>0</v>
      </c>
      <c r="BN63" s="109">
        <f t="shared" si="74"/>
        <v>0</v>
      </c>
      <c r="BO63" s="109">
        <f t="shared" si="74"/>
        <v>0</v>
      </c>
      <c r="BP63" s="109">
        <f t="shared" si="74"/>
        <v>260</v>
      </c>
      <c r="BQ63" s="186">
        <f t="shared" si="61"/>
        <v>4.746153846153846</v>
      </c>
      <c r="BR63" s="202" t="s">
        <v>101</v>
      </c>
      <c r="BS63" s="149">
        <f t="shared" si="62"/>
        <v>94.92307692307693</v>
      </c>
      <c r="BU63" s="184" t="s">
        <v>167</v>
      </c>
      <c r="BV63" s="109">
        <f>BV26</f>
        <v>66</v>
      </c>
      <c r="BW63" s="109">
        <f aca="true" t="shared" si="75" ref="BW63:CB63">BW26</f>
        <v>52</v>
      </c>
      <c r="BX63" s="109">
        <f t="shared" si="75"/>
        <v>2</v>
      </c>
      <c r="BY63" s="109">
        <f t="shared" si="75"/>
        <v>0</v>
      </c>
      <c r="BZ63" s="109">
        <f t="shared" si="75"/>
        <v>0</v>
      </c>
      <c r="CA63" s="109">
        <f t="shared" si="75"/>
        <v>0</v>
      </c>
      <c r="CB63" s="109">
        <f t="shared" si="75"/>
        <v>120</v>
      </c>
      <c r="CC63" s="186">
        <f t="shared" si="64"/>
        <v>4.533333333333333</v>
      </c>
      <c r="CD63" s="202" t="s">
        <v>101</v>
      </c>
      <c r="CE63" s="149">
        <f t="shared" si="65"/>
        <v>90.66666666666666</v>
      </c>
      <c r="CF63" s="146"/>
      <c r="CG63" s="329" t="s">
        <v>167</v>
      </c>
      <c r="CH63" s="284">
        <f t="shared" si="66"/>
        <v>565</v>
      </c>
      <c r="CI63" s="285">
        <f t="shared" si="66"/>
        <v>237</v>
      </c>
      <c r="CJ63" s="285">
        <f t="shared" si="66"/>
        <v>6</v>
      </c>
      <c r="CK63" s="285">
        <f t="shared" si="66"/>
        <v>0</v>
      </c>
      <c r="CL63" s="285">
        <f t="shared" si="66"/>
        <v>0</v>
      </c>
      <c r="CM63" s="285">
        <f t="shared" si="66"/>
        <v>0</v>
      </c>
      <c r="CN63" s="285">
        <f>CN26</f>
        <v>808</v>
      </c>
      <c r="CO63" s="330">
        <f t="shared" si="67"/>
        <v>4.691831683168317</v>
      </c>
      <c r="CP63" s="353" t="s">
        <v>212</v>
      </c>
      <c r="CQ63" s="331">
        <f t="shared" si="68"/>
        <v>93.83663366336634</v>
      </c>
    </row>
    <row r="64" spans="1:95" ht="63">
      <c r="A64" s="184" t="s">
        <v>164</v>
      </c>
      <c r="B64" s="109">
        <f>B41</f>
        <v>105</v>
      </c>
      <c r="C64" s="109">
        <f aca="true" t="shared" si="76" ref="C64:H64">C41</f>
        <v>125</v>
      </c>
      <c r="D64" s="109">
        <f t="shared" si="76"/>
        <v>20</v>
      </c>
      <c r="E64" s="109">
        <f t="shared" si="76"/>
        <v>0</v>
      </c>
      <c r="F64" s="109">
        <f t="shared" si="76"/>
        <v>0</v>
      </c>
      <c r="G64" s="109">
        <f t="shared" si="76"/>
        <v>0</v>
      </c>
      <c r="H64" s="109">
        <f t="shared" si="76"/>
        <v>250</v>
      </c>
      <c r="I64" s="186">
        <f>((B64*5)+(C64*4)+(D64*3)+(E64*2)+(F64*1))/(B64+C64+D64+E64+F64)</f>
        <v>4.34</v>
      </c>
      <c r="J64" s="202" t="s">
        <v>101</v>
      </c>
      <c r="K64" s="149">
        <f>I64*100/5</f>
        <v>86.8</v>
      </c>
      <c r="M64" s="184" t="s">
        <v>164</v>
      </c>
      <c r="N64" s="109">
        <f>N41</f>
        <v>13</v>
      </c>
      <c r="O64" s="109">
        <f aca="true" t="shared" si="77" ref="O64:T64">O41</f>
        <v>7</v>
      </c>
      <c r="P64" s="109">
        <f t="shared" si="77"/>
        <v>0</v>
      </c>
      <c r="Q64" s="109">
        <f t="shared" si="77"/>
        <v>0</v>
      </c>
      <c r="R64" s="109">
        <f t="shared" si="77"/>
        <v>0</v>
      </c>
      <c r="S64" s="109">
        <f t="shared" si="77"/>
        <v>0</v>
      </c>
      <c r="T64" s="109">
        <f t="shared" si="77"/>
        <v>20</v>
      </c>
      <c r="U64" s="186">
        <f t="shared" si="49"/>
        <v>4.65</v>
      </c>
      <c r="V64" s="202" t="s">
        <v>101</v>
      </c>
      <c r="W64" s="149">
        <f t="shared" si="50"/>
        <v>93.00000000000001</v>
      </c>
      <c r="Y64" s="184" t="s">
        <v>164</v>
      </c>
      <c r="Z64" s="109">
        <f>Z41</f>
        <v>16</v>
      </c>
      <c r="AA64" s="109">
        <f aca="true" t="shared" si="78" ref="AA64:AF64">AA41</f>
        <v>9</v>
      </c>
      <c r="AB64" s="109">
        <f t="shared" si="78"/>
        <v>0</v>
      </c>
      <c r="AC64" s="109">
        <f t="shared" si="78"/>
        <v>0</v>
      </c>
      <c r="AD64" s="109">
        <f t="shared" si="78"/>
        <v>0</v>
      </c>
      <c r="AE64" s="109">
        <f t="shared" si="78"/>
        <v>0</v>
      </c>
      <c r="AF64" s="109">
        <f t="shared" si="78"/>
        <v>25</v>
      </c>
      <c r="AG64" s="186">
        <f t="shared" si="52"/>
        <v>4.64</v>
      </c>
      <c r="AH64" s="202" t="s">
        <v>101</v>
      </c>
      <c r="AI64" s="149">
        <f t="shared" si="53"/>
        <v>92.79999999999998</v>
      </c>
      <c r="AJ64" s="146"/>
      <c r="AK64" s="184" t="s">
        <v>164</v>
      </c>
      <c r="AL64" s="127">
        <f aca="true" t="shared" si="79" ref="AL64:AR64">AL41</f>
        <v>60</v>
      </c>
      <c r="AM64" s="127">
        <f t="shared" si="79"/>
        <v>72</v>
      </c>
      <c r="AN64" s="127">
        <f t="shared" si="79"/>
        <v>13</v>
      </c>
      <c r="AO64" s="127">
        <f t="shared" si="79"/>
        <v>0</v>
      </c>
      <c r="AP64" s="127">
        <f t="shared" si="79"/>
        <v>0</v>
      </c>
      <c r="AQ64" s="127">
        <f t="shared" si="79"/>
        <v>0</v>
      </c>
      <c r="AR64" s="109">
        <f t="shared" si="79"/>
        <v>145</v>
      </c>
      <c r="AS64" s="186">
        <f t="shared" si="55"/>
        <v>4.324137931034483</v>
      </c>
      <c r="AT64" s="202" t="s">
        <v>101</v>
      </c>
      <c r="AU64" s="149">
        <f t="shared" si="56"/>
        <v>86.48275862068965</v>
      </c>
      <c r="AW64" s="184" t="s">
        <v>164</v>
      </c>
      <c r="AX64" s="109">
        <f>AX41</f>
        <v>69</v>
      </c>
      <c r="AY64" s="109">
        <f aca="true" t="shared" si="80" ref="AY64:BD64">AY41</f>
        <v>22</v>
      </c>
      <c r="AZ64" s="109">
        <f t="shared" si="80"/>
        <v>4</v>
      </c>
      <c r="BA64" s="109">
        <f t="shared" si="80"/>
        <v>0</v>
      </c>
      <c r="BB64" s="109">
        <f t="shared" si="80"/>
        <v>0</v>
      </c>
      <c r="BC64" s="109">
        <f t="shared" si="80"/>
        <v>0</v>
      </c>
      <c r="BD64" s="109">
        <f t="shared" si="80"/>
        <v>95</v>
      </c>
      <c r="BE64" s="186">
        <f t="shared" si="58"/>
        <v>4.684210526315789</v>
      </c>
      <c r="BF64" s="202" t="s">
        <v>101</v>
      </c>
      <c r="BG64" s="149">
        <f t="shared" si="59"/>
        <v>93.6842105263158</v>
      </c>
      <c r="BI64" s="184" t="s">
        <v>164</v>
      </c>
      <c r="BJ64" s="109">
        <f>BJ41</f>
        <v>176</v>
      </c>
      <c r="BK64" s="109">
        <f aca="true" t="shared" si="81" ref="BK64:BP64">BK41</f>
        <v>149</v>
      </c>
      <c r="BL64" s="109">
        <f t="shared" si="81"/>
        <v>0</v>
      </c>
      <c r="BM64" s="109">
        <f t="shared" si="81"/>
        <v>0</v>
      </c>
      <c r="BN64" s="109">
        <f t="shared" si="81"/>
        <v>0</v>
      </c>
      <c r="BO64" s="109">
        <f t="shared" si="81"/>
        <v>0</v>
      </c>
      <c r="BP64" s="109">
        <f t="shared" si="81"/>
        <v>325</v>
      </c>
      <c r="BQ64" s="186">
        <f t="shared" si="61"/>
        <v>4.541538461538462</v>
      </c>
      <c r="BR64" s="202" t="s">
        <v>101</v>
      </c>
      <c r="BS64" s="149">
        <f t="shared" si="62"/>
        <v>90.83076923076923</v>
      </c>
      <c r="BU64" s="184" t="s">
        <v>164</v>
      </c>
      <c r="BV64" s="109">
        <f>BV41</f>
        <v>40</v>
      </c>
      <c r="BW64" s="109">
        <f aca="true" t="shared" si="82" ref="BW64:CB64">BW41</f>
        <v>97</v>
      </c>
      <c r="BX64" s="109">
        <f t="shared" si="82"/>
        <v>13</v>
      </c>
      <c r="BY64" s="109">
        <f t="shared" si="82"/>
        <v>0</v>
      </c>
      <c r="BZ64" s="109">
        <f t="shared" si="82"/>
        <v>0</v>
      </c>
      <c r="CA64" s="109">
        <f t="shared" si="82"/>
        <v>0</v>
      </c>
      <c r="CB64" s="109">
        <f t="shared" si="82"/>
        <v>150</v>
      </c>
      <c r="CC64" s="186">
        <f t="shared" si="64"/>
        <v>4.18</v>
      </c>
      <c r="CD64" s="202" t="s">
        <v>101</v>
      </c>
      <c r="CE64" s="149">
        <f t="shared" si="65"/>
        <v>83.6</v>
      </c>
      <c r="CF64" s="146"/>
      <c r="CG64" s="329" t="s">
        <v>164</v>
      </c>
      <c r="CH64" s="284">
        <f t="shared" si="66"/>
        <v>479</v>
      </c>
      <c r="CI64" s="285">
        <f t="shared" si="66"/>
        <v>481</v>
      </c>
      <c r="CJ64" s="285">
        <f t="shared" si="66"/>
        <v>50</v>
      </c>
      <c r="CK64" s="285">
        <f t="shared" si="66"/>
        <v>0</v>
      </c>
      <c r="CL64" s="285">
        <f t="shared" si="66"/>
        <v>0</v>
      </c>
      <c r="CM64" s="285">
        <f t="shared" si="66"/>
        <v>0</v>
      </c>
      <c r="CN64" s="285">
        <f>CN41</f>
        <v>1010</v>
      </c>
      <c r="CO64" s="330">
        <f t="shared" si="67"/>
        <v>4.424752475247525</v>
      </c>
      <c r="CP64" s="353" t="s">
        <v>212</v>
      </c>
      <c r="CQ64" s="331">
        <f t="shared" si="68"/>
        <v>88.4950495049505</v>
      </c>
    </row>
    <row r="65" spans="1:95" ht="42">
      <c r="A65" s="184" t="s">
        <v>165</v>
      </c>
      <c r="B65" s="109">
        <f>B46</f>
        <v>73</v>
      </c>
      <c r="C65" s="109">
        <f aca="true" t="shared" si="83" ref="C65:H65">C46</f>
        <v>75</v>
      </c>
      <c r="D65" s="109">
        <f t="shared" si="83"/>
        <v>2</v>
      </c>
      <c r="E65" s="109">
        <f t="shared" si="83"/>
        <v>0</v>
      </c>
      <c r="F65" s="109">
        <f t="shared" si="83"/>
        <v>0</v>
      </c>
      <c r="G65" s="109">
        <f t="shared" si="83"/>
        <v>0</v>
      </c>
      <c r="H65" s="109">
        <f t="shared" si="83"/>
        <v>150</v>
      </c>
      <c r="I65" s="186">
        <f t="shared" si="46"/>
        <v>4.473333333333334</v>
      </c>
      <c r="J65" s="202" t="s">
        <v>101</v>
      </c>
      <c r="K65" s="149">
        <f t="shared" si="47"/>
        <v>89.46666666666667</v>
      </c>
      <c r="M65" s="184" t="s">
        <v>165</v>
      </c>
      <c r="N65" s="109">
        <f>N46</f>
        <v>7</v>
      </c>
      <c r="O65" s="109">
        <f aca="true" t="shared" si="84" ref="O65:T65">O46</f>
        <v>5</v>
      </c>
      <c r="P65" s="109">
        <f t="shared" si="84"/>
        <v>0</v>
      </c>
      <c r="Q65" s="109">
        <f t="shared" si="84"/>
        <v>0</v>
      </c>
      <c r="R65" s="109">
        <f t="shared" si="84"/>
        <v>0</v>
      </c>
      <c r="S65" s="109">
        <f t="shared" si="84"/>
        <v>0</v>
      </c>
      <c r="T65" s="109">
        <f t="shared" si="84"/>
        <v>12</v>
      </c>
      <c r="U65" s="186">
        <f t="shared" si="49"/>
        <v>4.583333333333333</v>
      </c>
      <c r="V65" s="202" t="s">
        <v>101</v>
      </c>
      <c r="W65" s="149">
        <f t="shared" si="50"/>
        <v>91.66666666666666</v>
      </c>
      <c r="Y65" s="184" t="s">
        <v>165</v>
      </c>
      <c r="Z65" s="109">
        <f>Z46</f>
        <v>9</v>
      </c>
      <c r="AA65" s="109">
        <f aca="true" t="shared" si="85" ref="AA65:AF65">AA46</f>
        <v>6</v>
      </c>
      <c r="AB65" s="109">
        <f t="shared" si="85"/>
        <v>0</v>
      </c>
      <c r="AC65" s="109">
        <f t="shared" si="85"/>
        <v>0</v>
      </c>
      <c r="AD65" s="109">
        <f t="shared" si="85"/>
        <v>0</v>
      </c>
      <c r="AE65" s="109">
        <f t="shared" si="85"/>
        <v>0</v>
      </c>
      <c r="AF65" s="109">
        <f t="shared" si="85"/>
        <v>15</v>
      </c>
      <c r="AG65" s="186">
        <f t="shared" si="52"/>
        <v>4.6</v>
      </c>
      <c r="AH65" s="202" t="s">
        <v>101</v>
      </c>
      <c r="AI65" s="149">
        <f t="shared" si="53"/>
        <v>91.99999999999999</v>
      </c>
      <c r="AJ65" s="146"/>
      <c r="AK65" s="184" t="s">
        <v>165</v>
      </c>
      <c r="AL65" s="127">
        <f aca="true" t="shared" si="86" ref="AL65:AR65">AL46</f>
        <v>45</v>
      </c>
      <c r="AM65" s="127">
        <f t="shared" si="86"/>
        <v>42</v>
      </c>
      <c r="AN65" s="127">
        <f t="shared" si="86"/>
        <v>0</v>
      </c>
      <c r="AO65" s="127">
        <f t="shared" si="86"/>
        <v>0</v>
      </c>
      <c r="AP65" s="127">
        <f t="shared" si="86"/>
        <v>0</v>
      </c>
      <c r="AQ65" s="127">
        <f t="shared" si="86"/>
        <v>0</v>
      </c>
      <c r="AR65" s="109">
        <f t="shared" si="86"/>
        <v>87</v>
      </c>
      <c r="AS65" s="186">
        <f t="shared" si="55"/>
        <v>4.517241379310345</v>
      </c>
      <c r="AT65" s="202" t="s">
        <v>101</v>
      </c>
      <c r="AU65" s="149">
        <f t="shared" si="56"/>
        <v>90.3448275862069</v>
      </c>
      <c r="AW65" s="184" t="s">
        <v>165</v>
      </c>
      <c r="AX65" s="109">
        <f>AX46</f>
        <v>46</v>
      </c>
      <c r="AY65" s="109">
        <f aca="true" t="shared" si="87" ref="AY65:BD65">AY46</f>
        <v>10</v>
      </c>
      <c r="AZ65" s="109">
        <f t="shared" si="87"/>
        <v>1</v>
      </c>
      <c r="BA65" s="109">
        <f t="shared" si="87"/>
        <v>0</v>
      </c>
      <c r="BB65" s="109">
        <f t="shared" si="87"/>
        <v>0</v>
      </c>
      <c r="BC65" s="109">
        <f t="shared" si="87"/>
        <v>0</v>
      </c>
      <c r="BD65" s="109">
        <f t="shared" si="87"/>
        <v>57</v>
      </c>
      <c r="BE65" s="186">
        <f t="shared" si="58"/>
        <v>4.7894736842105265</v>
      </c>
      <c r="BF65" s="202" t="s">
        <v>101</v>
      </c>
      <c r="BG65" s="149">
        <f t="shared" si="59"/>
        <v>95.78947368421053</v>
      </c>
      <c r="BI65" s="184" t="s">
        <v>165</v>
      </c>
      <c r="BJ65" s="109">
        <f>BJ46</f>
        <v>115</v>
      </c>
      <c r="BK65" s="109">
        <f aca="true" t="shared" si="88" ref="BK65:BP65">BK46</f>
        <v>80</v>
      </c>
      <c r="BL65" s="109">
        <f t="shared" si="88"/>
        <v>0</v>
      </c>
      <c r="BM65" s="109">
        <f t="shared" si="88"/>
        <v>0</v>
      </c>
      <c r="BN65" s="109">
        <f t="shared" si="88"/>
        <v>0</v>
      </c>
      <c r="BO65" s="109">
        <f t="shared" si="88"/>
        <v>0</v>
      </c>
      <c r="BP65" s="109">
        <f t="shared" si="88"/>
        <v>195</v>
      </c>
      <c r="BQ65" s="186">
        <f t="shared" si="61"/>
        <v>4.589743589743589</v>
      </c>
      <c r="BR65" s="202" t="s">
        <v>101</v>
      </c>
      <c r="BS65" s="149">
        <f t="shared" si="62"/>
        <v>91.7948717948718</v>
      </c>
      <c r="BU65" s="184" t="s">
        <v>165</v>
      </c>
      <c r="BV65" s="109">
        <f>BV46</f>
        <v>33</v>
      </c>
      <c r="BW65" s="109">
        <f aca="true" t="shared" si="89" ref="BW65:CB65">BW46</f>
        <v>50</v>
      </c>
      <c r="BX65" s="109">
        <f t="shared" si="89"/>
        <v>7</v>
      </c>
      <c r="BY65" s="109">
        <f t="shared" si="89"/>
        <v>0</v>
      </c>
      <c r="BZ65" s="109">
        <f t="shared" si="89"/>
        <v>0</v>
      </c>
      <c r="CA65" s="109">
        <f t="shared" si="89"/>
        <v>0</v>
      </c>
      <c r="CB65" s="109">
        <f t="shared" si="89"/>
        <v>90</v>
      </c>
      <c r="CC65" s="186">
        <f t="shared" si="64"/>
        <v>4.288888888888889</v>
      </c>
      <c r="CD65" s="202" t="s">
        <v>101</v>
      </c>
      <c r="CE65" s="149">
        <f t="shared" si="65"/>
        <v>85.77777777777777</v>
      </c>
      <c r="CF65" s="146"/>
      <c r="CG65" s="329" t="s">
        <v>165</v>
      </c>
      <c r="CH65" s="284">
        <f t="shared" si="66"/>
        <v>328</v>
      </c>
      <c r="CI65" s="285">
        <f t="shared" si="66"/>
        <v>268</v>
      </c>
      <c r="CJ65" s="285">
        <f t="shared" si="66"/>
        <v>10</v>
      </c>
      <c r="CK65" s="285">
        <f t="shared" si="66"/>
        <v>0</v>
      </c>
      <c r="CL65" s="285">
        <f t="shared" si="66"/>
        <v>0</v>
      </c>
      <c r="CM65" s="285">
        <f t="shared" si="66"/>
        <v>0</v>
      </c>
      <c r="CN65" s="285">
        <f>CN46</f>
        <v>606</v>
      </c>
      <c r="CO65" s="330">
        <f t="shared" si="67"/>
        <v>4.524752475247524</v>
      </c>
      <c r="CP65" s="353" t="s">
        <v>212</v>
      </c>
      <c r="CQ65" s="331">
        <f t="shared" si="68"/>
        <v>90.49504950495049</v>
      </c>
    </row>
    <row r="66" spans="1:97" ht="63.75" thickBot="1">
      <c r="A66" s="185" t="s">
        <v>166</v>
      </c>
      <c r="B66" s="116">
        <f>B53</f>
        <v>107</v>
      </c>
      <c r="C66" s="116">
        <f aca="true" t="shared" si="90" ref="C66:H66">C53</f>
        <v>121</v>
      </c>
      <c r="D66" s="116">
        <f t="shared" si="90"/>
        <v>21</v>
      </c>
      <c r="E66" s="116">
        <f t="shared" si="90"/>
        <v>0</v>
      </c>
      <c r="F66" s="116">
        <f t="shared" si="90"/>
        <v>0</v>
      </c>
      <c r="G66" s="116">
        <f t="shared" si="90"/>
        <v>1</v>
      </c>
      <c r="H66" s="116">
        <f t="shared" si="90"/>
        <v>250</v>
      </c>
      <c r="I66" s="197">
        <f t="shared" si="46"/>
        <v>4.3453815261044175</v>
      </c>
      <c r="J66" s="203" t="s">
        <v>101</v>
      </c>
      <c r="K66" s="190">
        <f t="shared" si="47"/>
        <v>86.90763052208834</v>
      </c>
      <c r="M66" s="185" t="s">
        <v>166</v>
      </c>
      <c r="N66" s="116">
        <f>N53</f>
        <v>12</v>
      </c>
      <c r="O66" s="116">
        <f aca="true" t="shared" si="91" ref="O66:T66">O53</f>
        <v>8</v>
      </c>
      <c r="P66" s="116">
        <f t="shared" si="91"/>
        <v>0</v>
      </c>
      <c r="Q66" s="116">
        <f t="shared" si="91"/>
        <v>0</v>
      </c>
      <c r="R66" s="116">
        <f t="shared" si="91"/>
        <v>0</v>
      </c>
      <c r="S66" s="116">
        <f t="shared" si="91"/>
        <v>0</v>
      </c>
      <c r="T66" s="116">
        <f t="shared" si="91"/>
        <v>20</v>
      </c>
      <c r="U66" s="197">
        <f t="shared" si="49"/>
        <v>4.6</v>
      </c>
      <c r="V66" s="203" t="s">
        <v>101</v>
      </c>
      <c r="W66" s="190">
        <f t="shared" si="50"/>
        <v>91.99999999999999</v>
      </c>
      <c r="Y66" s="185" t="s">
        <v>166</v>
      </c>
      <c r="Z66" s="116">
        <f>Z53</f>
        <v>19</v>
      </c>
      <c r="AA66" s="116">
        <f aca="true" t="shared" si="92" ref="AA66:AF66">AA53</f>
        <v>6</v>
      </c>
      <c r="AB66" s="116">
        <f t="shared" si="92"/>
        <v>0</v>
      </c>
      <c r="AC66" s="116">
        <f t="shared" si="92"/>
        <v>0</v>
      </c>
      <c r="AD66" s="116">
        <f t="shared" si="92"/>
        <v>0</v>
      </c>
      <c r="AE66" s="116">
        <f t="shared" si="92"/>
        <v>0</v>
      </c>
      <c r="AF66" s="116">
        <f t="shared" si="92"/>
        <v>25</v>
      </c>
      <c r="AG66" s="197">
        <f t="shared" si="52"/>
        <v>4.76</v>
      </c>
      <c r="AH66" s="203" t="s">
        <v>101</v>
      </c>
      <c r="AI66" s="190">
        <f t="shared" si="53"/>
        <v>95.2</v>
      </c>
      <c r="AJ66" s="146"/>
      <c r="AK66" s="185" t="s">
        <v>166</v>
      </c>
      <c r="AL66" s="127">
        <f aca="true" t="shared" si="93" ref="AL66:AR66">AL53</f>
        <v>77</v>
      </c>
      <c r="AM66" s="127">
        <f t="shared" si="93"/>
        <v>64</v>
      </c>
      <c r="AN66" s="127">
        <f t="shared" si="93"/>
        <v>4</v>
      </c>
      <c r="AO66" s="127">
        <f t="shared" si="93"/>
        <v>0</v>
      </c>
      <c r="AP66" s="127">
        <f t="shared" si="93"/>
        <v>0</v>
      </c>
      <c r="AQ66" s="127">
        <f t="shared" si="93"/>
        <v>0</v>
      </c>
      <c r="AR66" s="116">
        <f t="shared" si="93"/>
        <v>145</v>
      </c>
      <c r="AS66" s="197">
        <f t="shared" si="55"/>
        <v>4.503448275862069</v>
      </c>
      <c r="AT66" s="203" t="s">
        <v>101</v>
      </c>
      <c r="AU66" s="190">
        <f t="shared" si="56"/>
        <v>90.06896551724137</v>
      </c>
      <c r="AW66" s="185" t="s">
        <v>166</v>
      </c>
      <c r="AX66" s="116">
        <f>AX53</f>
        <v>68</v>
      </c>
      <c r="AY66" s="116">
        <f aca="true" t="shared" si="94" ref="AY66:BD66">AY53</f>
        <v>26</v>
      </c>
      <c r="AZ66" s="116">
        <f t="shared" si="94"/>
        <v>1</v>
      </c>
      <c r="BA66" s="116">
        <f t="shared" si="94"/>
        <v>0</v>
      </c>
      <c r="BB66" s="116">
        <f t="shared" si="94"/>
        <v>0</v>
      </c>
      <c r="BC66" s="116">
        <f t="shared" si="94"/>
        <v>0</v>
      </c>
      <c r="BD66" s="116">
        <f t="shared" si="94"/>
        <v>95</v>
      </c>
      <c r="BE66" s="197">
        <f t="shared" si="58"/>
        <v>4.705263157894737</v>
      </c>
      <c r="BF66" s="203" t="s">
        <v>101</v>
      </c>
      <c r="BG66" s="190">
        <f t="shared" si="59"/>
        <v>94.10526315789474</v>
      </c>
      <c r="BI66" s="185" t="s">
        <v>166</v>
      </c>
      <c r="BJ66" s="116">
        <f>BJ53</f>
        <v>195</v>
      </c>
      <c r="BK66" s="116">
        <f aca="true" t="shared" si="95" ref="BK66:BP66">BK53</f>
        <v>130</v>
      </c>
      <c r="BL66" s="116">
        <f t="shared" si="95"/>
        <v>0</v>
      </c>
      <c r="BM66" s="116">
        <f t="shared" si="95"/>
        <v>0</v>
      </c>
      <c r="BN66" s="116">
        <f t="shared" si="95"/>
        <v>0</v>
      </c>
      <c r="BO66" s="116">
        <f t="shared" si="95"/>
        <v>0</v>
      </c>
      <c r="BP66" s="116">
        <f t="shared" si="95"/>
        <v>325</v>
      </c>
      <c r="BQ66" s="197">
        <f t="shared" si="61"/>
        <v>4.6</v>
      </c>
      <c r="BR66" s="203" t="s">
        <v>101</v>
      </c>
      <c r="BS66" s="190">
        <f t="shared" si="62"/>
        <v>91.99999999999999</v>
      </c>
      <c r="BU66" s="185" t="s">
        <v>166</v>
      </c>
      <c r="BV66" s="116">
        <f>BV53</f>
        <v>50</v>
      </c>
      <c r="BW66" s="116">
        <f aca="true" t="shared" si="96" ref="BW66:CB66">BW53</f>
        <v>91</v>
      </c>
      <c r="BX66" s="116">
        <f t="shared" si="96"/>
        <v>9</v>
      </c>
      <c r="BY66" s="116">
        <f t="shared" si="96"/>
        <v>0</v>
      </c>
      <c r="BZ66" s="116">
        <f t="shared" si="96"/>
        <v>0</v>
      </c>
      <c r="CA66" s="116">
        <f t="shared" si="96"/>
        <v>0</v>
      </c>
      <c r="CB66" s="116">
        <f t="shared" si="96"/>
        <v>150</v>
      </c>
      <c r="CC66" s="197">
        <f t="shared" si="64"/>
        <v>4.273333333333333</v>
      </c>
      <c r="CD66" s="203" t="s">
        <v>101</v>
      </c>
      <c r="CE66" s="190">
        <f t="shared" si="65"/>
        <v>85.46666666666667</v>
      </c>
      <c r="CF66" s="146"/>
      <c r="CG66" s="332" t="s">
        <v>166</v>
      </c>
      <c r="CH66" s="289">
        <f t="shared" si="66"/>
        <v>528</v>
      </c>
      <c r="CI66" s="290">
        <f t="shared" si="66"/>
        <v>446</v>
      </c>
      <c r="CJ66" s="290">
        <f t="shared" si="66"/>
        <v>35</v>
      </c>
      <c r="CK66" s="290">
        <f t="shared" si="66"/>
        <v>0</v>
      </c>
      <c r="CL66" s="290">
        <f t="shared" si="66"/>
        <v>0</v>
      </c>
      <c r="CM66" s="290">
        <f t="shared" si="66"/>
        <v>1</v>
      </c>
      <c r="CN66" s="290">
        <f>CN53</f>
        <v>1010</v>
      </c>
      <c r="CO66" s="333">
        <f t="shared" si="67"/>
        <v>4.488602576808722</v>
      </c>
      <c r="CP66" s="354" t="s">
        <v>212</v>
      </c>
      <c r="CQ66" s="334">
        <f t="shared" si="68"/>
        <v>89.77205153617443</v>
      </c>
      <c r="CS66" s="92" t="s">
        <v>206</v>
      </c>
    </row>
    <row r="67" spans="1:95" ht="24" thickBot="1">
      <c r="A67" s="196" t="s">
        <v>168</v>
      </c>
      <c r="B67" s="195">
        <f aca="true" t="shared" si="97" ref="B67:G67">SUM(B62:B66)</f>
        <v>565</v>
      </c>
      <c r="C67" s="195">
        <f t="shared" si="97"/>
        <v>474</v>
      </c>
      <c r="D67" s="195">
        <f t="shared" si="97"/>
        <v>57</v>
      </c>
      <c r="E67" s="195">
        <f t="shared" si="97"/>
        <v>0</v>
      </c>
      <c r="F67" s="195">
        <f t="shared" si="97"/>
        <v>0</v>
      </c>
      <c r="G67" s="195">
        <f t="shared" si="97"/>
        <v>4</v>
      </c>
      <c r="H67" s="198">
        <f>SUM(B67:G67)</f>
        <v>1100</v>
      </c>
      <c r="I67" s="199">
        <f t="shared" si="46"/>
        <v>4.463503649635037</v>
      </c>
      <c r="J67" s="204" t="s">
        <v>101</v>
      </c>
      <c r="K67" s="120">
        <f t="shared" si="47"/>
        <v>89.27007299270073</v>
      </c>
      <c r="M67" s="196" t="s">
        <v>168</v>
      </c>
      <c r="N67" s="195">
        <f aca="true" t="shared" si="98" ref="N67:S67">SUM(N62:N66)</f>
        <v>55</v>
      </c>
      <c r="O67" s="195">
        <f t="shared" si="98"/>
        <v>33</v>
      </c>
      <c r="P67" s="195">
        <f t="shared" si="98"/>
        <v>0</v>
      </c>
      <c r="Q67" s="195">
        <f t="shared" si="98"/>
        <v>0</v>
      </c>
      <c r="R67" s="195">
        <f t="shared" si="98"/>
        <v>0</v>
      </c>
      <c r="S67" s="195">
        <f t="shared" si="98"/>
        <v>0</v>
      </c>
      <c r="T67" s="198">
        <f>SUM(N67:S67)</f>
        <v>88</v>
      </c>
      <c r="U67" s="199">
        <f t="shared" si="49"/>
        <v>4.625</v>
      </c>
      <c r="V67" s="204" t="s">
        <v>101</v>
      </c>
      <c r="W67" s="120">
        <f t="shared" si="50"/>
        <v>92.5</v>
      </c>
      <c r="Y67" s="196" t="s">
        <v>168</v>
      </c>
      <c r="Z67" s="195">
        <f aca="true" t="shared" si="99" ref="Z67:AE67">SUM(Z62:Z66)</f>
        <v>78</v>
      </c>
      <c r="AA67" s="195">
        <f t="shared" si="99"/>
        <v>32</v>
      </c>
      <c r="AB67" s="195">
        <f t="shared" si="99"/>
        <v>0</v>
      </c>
      <c r="AC67" s="195">
        <f t="shared" si="99"/>
        <v>0</v>
      </c>
      <c r="AD67" s="195">
        <f t="shared" si="99"/>
        <v>0</v>
      </c>
      <c r="AE67" s="195">
        <f t="shared" si="99"/>
        <v>0</v>
      </c>
      <c r="AF67" s="198">
        <f>SUM(Z67:AE67)</f>
        <v>110</v>
      </c>
      <c r="AG67" s="199">
        <f t="shared" si="52"/>
        <v>4.709090909090909</v>
      </c>
      <c r="AH67" s="204" t="s">
        <v>101</v>
      </c>
      <c r="AI67" s="120">
        <f t="shared" si="53"/>
        <v>94.18181818181817</v>
      </c>
      <c r="AJ67" s="119"/>
      <c r="AK67" s="196" t="s">
        <v>168</v>
      </c>
      <c r="AL67" s="195">
        <f aca="true" t="shared" si="100" ref="AL67:AQ67">SUM(AL62:AL66)</f>
        <v>347</v>
      </c>
      <c r="AM67" s="195">
        <f t="shared" si="100"/>
        <v>270</v>
      </c>
      <c r="AN67" s="195">
        <f t="shared" si="100"/>
        <v>21</v>
      </c>
      <c r="AO67" s="195">
        <f t="shared" si="100"/>
        <v>0</v>
      </c>
      <c r="AP67" s="195">
        <f t="shared" si="100"/>
        <v>0</v>
      </c>
      <c r="AQ67" s="195">
        <f t="shared" si="100"/>
        <v>0</v>
      </c>
      <c r="AR67" s="198">
        <f>SUM(AL67:AQ67)</f>
        <v>638</v>
      </c>
      <c r="AS67" s="199">
        <f t="shared" si="55"/>
        <v>4.5109717868338555</v>
      </c>
      <c r="AT67" s="204" t="s">
        <v>101</v>
      </c>
      <c r="AU67" s="120">
        <f t="shared" si="56"/>
        <v>90.21943573667711</v>
      </c>
      <c r="AW67" s="196" t="s">
        <v>168</v>
      </c>
      <c r="AX67" s="195">
        <f aca="true" t="shared" si="101" ref="AX67:BC67">SUM(AX62:AX66)</f>
        <v>308</v>
      </c>
      <c r="AY67" s="195">
        <f t="shared" si="101"/>
        <v>100</v>
      </c>
      <c r="AZ67" s="195">
        <f t="shared" si="101"/>
        <v>10</v>
      </c>
      <c r="BA67" s="195">
        <f t="shared" si="101"/>
        <v>0</v>
      </c>
      <c r="BB67" s="195">
        <f t="shared" si="101"/>
        <v>0</v>
      </c>
      <c r="BC67" s="195">
        <f t="shared" si="101"/>
        <v>0</v>
      </c>
      <c r="BD67" s="198">
        <f>SUM(AX67:BC67)</f>
        <v>418</v>
      </c>
      <c r="BE67" s="199">
        <f t="shared" si="58"/>
        <v>4.712918660287081</v>
      </c>
      <c r="BF67" s="204" t="s">
        <v>101</v>
      </c>
      <c r="BG67" s="120">
        <f t="shared" si="59"/>
        <v>94.25837320574162</v>
      </c>
      <c r="BI67" s="196" t="s">
        <v>168</v>
      </c>
      <c r="BJ67" s="195">
        <f aca="true" t="shared" si="102" ref="BJ67:BO67">SUM(BJ62:BJ66)</f>
        <v>903</v>
      </c>
      <c r="BK67" s="195">
        <f t="shared" si="102"/>
        <v>527</v>
      </c>
      <c r="BL67" s="195">
        <f t="shared" si="102"/>
        <v>0</v>
      </c>
      <c r="BM67" s="195">
        <f t="shared" si="102"/>
        <v>0</v>
      </c>
      <c r="BN67" s="195">
        <f t="shared" si="102"/>
        <v>0</v>
      </c>
      <c r="BO67" s="195">
        <f t="shared" si="102"/>
        <v>0</v>
      </c>
      <c r="BP67" s="198">
        <f>SUM(BJ67:BO67)</f>
        <v>1430</v>
      </c>
      <c r="BQ67" s="199">
        <f t="shared" si="61"/>
        <v>4.631468531468531</v>
      </c>
      <c r="BR67" s="204" t="s">
        <v>101</v>
      </c>
      <c r="BS67" s="120">
        <f t="shared" si="62"/>
        <v>92.62937062937063</v>
      </c>
      <c r="BU67" s="196" t="s">
        <v>168</v>
      </c>
      <c r="BV67" s="195">
        <f aca="true" t="shared" si="103" ref="BV67:CA67">SUM(BV62:BV66)</f>
        <v>267</v>
      </c>
      <c r="BW67" s="195">
        <f t="shared" si="103"/>
        <v>354</v>
      </c>
      <c r="BX67" s="195">
        <f t="shared" si="103"/>
        <v>39</v>
      </c>
      <c r="BY67" s="195">
        <f t="shared" si="103"/>
        <v>0</v>
      </c>
      <c r="BZ67" s="195">
        <f t="shared" si="103"/>
        <v>0</v>
      </c>
      <c r="CA67" s="195">
        <f t="shared" si="103"/>
        <v>0</v>
      </c>
      <c r="CB67" s="198">
        <f>SUM(BV67:CA67)</f>
        <v>660</v>
      </c>
      <c r="CC67" s="199">
        <f t="shared" si="64"/>
        <v>4.345454545454546</v>
      </c>
      <c r="CD67" s="204" t="s">
        <v>101</v>
      </c>
      <c r="CE67" s="120">
        <f t="shared" si="65"/>
        <v>86.9090909090909</v>
      </c>
      <c r="CF67" s="134"/>
      <c r="CG67" s="196" t="s">
        <v>168</v>
      </c>
      <c r="CH67" s="154">
        <f aca="true" t="shared" si="104" ref="CH67:CM67">SUM(CH62:CH66)</f>
        <v>2523</v>
      </c>
      <c r="CI67" s="155">
        <f t="shared" si="104"/>
        <v>1790</v>
      </c>
      <c r="CJ67" s="155">
        <f t="shared" si="104"/>
        <v>127</v>
      </c>
      <c r="CK67" s="155">
        <f t="shared" si="104"/>
        <v>0</v>
      </c>
      <c r="CL67" s="155">
        <f t="shared" si="104"/>
        <v>0</v>
      </c>
      <c r="CM67" s="155">
        <f t="shared" si="104"/>
        <v>4</v>
      </c>
      <c r="CN67" s="155">
        <f>SUM(CH67:CM67)</f>
        <v>4444</v>
      </c>
      <c r="CO67" s="162">
        <f t="shared" si="67"/>
        <v>4.539639639639639</v>
      </c>
      <c r="CP67" s="204" t="s">
        <v>212</v>
      </c>
      <c r="CQ67" s="351">
        <f t="shared" si="68"/>
        <v>90.79279279279278</v>
      </c>
    </row>
    <row r="70" ht="21.75">
      <c r="AT70" s="95" t="s">
        <v>213</v>
      </c>
    </row>
    <row r="71" ht="21.75">
      <c r="AR71" s="95" t="s">
        <v>206</v>
      </c>
    </row>
  </sheetData>
  <sheetProtection/>
  <mergeCells count="136">
    <mergeCell ref="AW1:BG1"/>
    <mergeCell ref="BI1:BS1"/>
    <mergeCell ref="BU1:CE1"/>
    <mergeCell ref="Y1:AI1"/>
    <mergeCell ref="CG1:CQ1"/>
    <mergeCell ref="A2:K2"/>
    <mergeCell ref="M2:W2"/>
    <mergeCell ref="AK2:AU2"/>
    <mergeCell ref="AW2:BG2"/>
    <mergeCell ref="BI2:BS2"/>
    <mergeCell ref="BU2:CE2"/>
    <mergeCell ref="A1:K1"/>
    <mergeCell ref="M1:W1"/>
    <mergeCell ref="AK1:AU1"/>
    <mergeCell ref="CG2:CQ2"/>
    <mergeCell ref="A12:A13"/>
    <mergeCell ref="B12:F12"/>
    <mergeCell ref="G12:G13"/>
    <mergeCell ref="H12:H13"/>
    <mergeCell ref="I12:K12"/>
    <mergeCell ref="M12:M13"/>
    <mergeCell ref="N12:R12"/>
    <mergeCell ref="S12:S13"/>
    <mergeCell ref="T12:T13"/>
    <mergeCell ref="U12:W12"/>
    <mergeCell ref="AK12:AK13"/>
    <mergeCell ref="AL12:AP12"/>
    <mergeCell ref="AQ12:AQ13"/>
    <mergeCell ref="AR12:AR13"/>
    <mergeCell ref="AS12:AU12"/>
    <mergeCell ref="AW12:AW13"/>
    <mergeCell ref="AX12:BB12"/>
    <mergeCell ref="BC12:BC13"/>
    <mergeCell ref="BD12:BD13"/>
    <mergeCell ref="BE12:BG12"/>
    <mergeCell ref="BI12:BI13"/>
    <mergeCell ref="BJ12:BN12"/>
    <mergeCell ref="BO12:BO13"/>
    <mergeCell ref="BP12:BP13"/>
    <mergeCell ref="CG12:CG13"/>
    <mergeCell ref="CH12:CL12"/>
    <mergeCell ref="CM12:CM13"/>
    <mergeCell ref="BQ12:BS12"/>
    <mergeCell ref="BU12:BU13"/>
    <mergeCell ref="BV12:BZ12"/>
    <mergeCell ref="CA12:CA13"/>
    <mergeCell ref="CB12:CB13"/>
    <mergeCell ref="CC12:CE12"/>
    <mergeCell ref="CN12:CN13"/>
    <mergeCell ref="CO12:CQ12"/>
    <mergeCell ref="A33:A34"/>
    <mergeCell ref="B33:F33"/>
    <mergeCell ref="G33:G34"/>
    <mergeCell ref="H33:H34"/>
    <mergeCell ref="I33:K33"/>
    <mergeCell ref="M33:M34"/>
    <mergeCell ref="N33:R33"/>
    <mergeCell ref="S33:S34"/>
    <mergeCell ref="T33:T34"/>
    <mergeCell ref="U33:W33"/>
    <mergeCell ref="AK33:AK34"/>
    <mergeCell ref="AL33:AP33"/>
    <mergeCell ref="AQ33:AQ34"/>
    <mergeCell ref="AR33:AR34"/>
    <mergeCell ref="Y33:Y34"/>
    <mergeCell ref="Z33:AD33"/>
    <mergeCell ref="AE33:AE34"/>
    <mergeCell ref="AF33:AF34"/>
    <mergeCell ref="BU33:BU34"/>
    <mergeCell ref="AS33:AU33"/>
    <mergeCell ref="AW33:AW34"/>
    <mergeCell ref="AX33:BB33"/>
    <mergeCell ref="BC33:BC34"/>
    <mergeCell ref="BD33:BD34"/>
    <mergeCell ref="BE33:BG33"/>
    <mergeCell ref="CG33:CG34"/>
    <mergeCell ref="BV33:BZ33"/>
    <mergeCell ref="CA33:CA34"/>
    <mergeCell ref="CB33:CB34"/>
    <mergeCell ref="CC33:CE33"/>
    <mergeCell ref="BI33:BI34"/>
    <mergeCell ref="BJ33:BN33"/>
    <mergeCell ref="BO33:BO34"/>
    <mergeCell ref="BP33:BP34"/>
    <mergeCell ref="BQ33:BS33"/>
    <mergeCell ref="CH33:CL33"/>
    <mergeCell ref="CM33:CM34"/>
    <mergeCell ref="CN33:CN34"/>
    <mergeCell ref="CO33:CQ33"/>
    <mergeCell ref="A60:A61"/>
    <mergeCell ref="B60:F60"/>
    <mergeCell ref="G60:G61"/>
    <mergeCell ref="H60:H61"/>
    <mergeCell ref="I60:K60"/>
    <mergeCell ref="M60:M61"/>
    <mergeCell ref="N60:R60"/>
    <mergeCell ref="S60:S61"/>
    <mergeCell ref="T60:T61"/>
    <mergeCell ref="U60:W60"/>
    <mergeCell ref="AK60:AK61"/>
    <mergeCell ref="AL60:AP60"/>
    <mergeCell ref="AQ60:AQ61"/>
    <mergeCell ref="AR60:AR61"/>
    <mergeCell ref="AS60:AU60"/>
    <mergeCell ref="AW60:AW61"/>
    <mergeCell ref="AX60:BB60"/>
    <mergeCell ref="BC60:BC61"/>
    <mergeCell ref="CC60:CE60"/>
    <mergeCell ref="BD60:BD61"/>
    <mergeCell ref="BE60:BG60"/>
    <mergeCell ref="BI60:BI61"/>
    <mergeCell ref="BJ60:BN60"/>
    <mergeCell ref="BO60:BO61"/>
    <mergeCell ref="BP60:BP61"/>
    <mergeCell ref="CO60:CQ60"/>
    <mergeCell ref="CG60:CG61"/>
    <mergeCell ref="CH60:CL60"/>
    <mergeCell ref="CM60:CM61"/>
    <mergeCell ref="CN60:CN61"/>
    <mergeCell ref="BQ60:BS60"/>
    <mergeCell ref="BU60:BU61"/>
    <mergeCell ref="BV60:BZ60"/>
    <mergeCell ref="CA60:CA61"/>
    <mergeCell ref="CB60:CB61"/>
    <mergeCell ref="Y2:AI2"/>
    <mergeCell ref="Y12:Y13"/>
    <mergeCell ref="Z12:AD12"/>
    <mergeCell ref="AE12:AE13"/>
    <mergeCell ref="AF12:AF13"/>
    <mergeCell ref="AG12:AI12"/>
    <mergeCell ref="AG33:AI33"/>
    <mergeCell ref="Y60:Y61"/>
    <mergeCell ref="Z60:AD60"/>
    <mergeCell ref="AE60:AE61"/>
    <mergeCell ref="AF60:AF61"/>
    <mergeCell ref="AG60:AI60"/>
  </mergeCells>
  <printOptions horizontalCentered="1"/>
  <pageMargins left="0.15748031496062992" right="0.15748031496062992" top="0.5118110236220472" bottom="0.2755905511811024" header="0.2755905511811024" footer="0.1968503937007874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A45"/>
  <sheetViews>
    <sheetView zoomScalePageLayoutView="0" workbookViewId="0" topLeftCell="Q1">
      <selection activeCell="AC9" sqref="AC9"/>
    </sheetView>
  </sheetViews>
  <sheetFormatPr defaultColWidth="9.140625" defaultRowHeight="12.75"/>
  <cols>
    <col min="1" max="1" width="56.00390625" style="0" customWidth="1"/>
    <col min="7" max="7" width="4.00390625" style="0" customWidth="1"/>
    <col min="8" max="8" width="52.00390625" style="0" customWidth="1"/>
    <col min="9" max="13" width="9.140625" style="0" customWidth="1"/>
    <col min="14" max="14" width="3.140625" style="0" customWidth="1"/>
    <col min="15" max="15" width="52.00390625" style="0" customWidth="1"/>
    <col min="16" max="20" width="9.140625" style="0" customWidth="1"/>
    <col min="21" max="21" width="3.140625" style="0" customWidth="1"/>
    <col min="22" max="22" width="53.8515625" style="0" customWidth="1"/>
    <col min="23" max="25" width="9.140625" style="0" customWidth="1"/>
    <col min="26" max="26" width="6.8515625" style="0" customWidth="1"/>
    <col min="27" max="27" width="9.140625" style="0" customWidth="1"/>
  </cols>
  <sheetData>
    <row r="1" spans="1:27" ht="21.75">
      <c r="A1" s="402" t="s">
        <v>200</v>
      </c>
      <c r="B1" s="402"/>
      <c r="C1" s="402"/>
      <c r="D1" s="402"/>
      <c r="E1" s="402"/>
      <c r="F1" s="402"/>
      <c r="H1" s="402" t="s">
        <v>200</v>
      </c>
      <c r="I1" s="402"/>
      <c r="J1" s="402"/>
      <c r="K1" s="402"/>
      <c r="L1" s="402"/>
      <c r="M1" s="402"/>
      <c r="O1" s="402" t="s">
        <v>200</v>
      </c>
      <c r="P1" s="402"/>
      <c r="Q1" s="402"/>
      <c r="R1" s="402"/>
      <c r="S1" s="402"/>
      <c r="T1" s="402"/>
      <c r="V1" s="402" t="s">
        <v>200</v>
      </c>
      <c r="W1" s="402"/>
      <c r="X1" s="402"/>
      <c r="Y1" s="402"/>
      <c r="Z1" s="402"/>
      <c r="AA1" s="402"/>
    </row>
    <row r="2" spans="1:27" s="3" customFormat="1" ht="21.75">
      <c r="A2" s="402" t="s">
        <v>0</v>
      </c>
      <c r="B2" s="402"/>
      <c r="C2" s="402"/>
      <c r="D2" s="402"/>
      <c r="E2" s="402"/>
      <c r="F2" s="402"/>
      <c r="H2" s="402" t="s">
        <v>0</v>
      </c>
      <c r="I2" s="402"/>
      <c r="J2" s="402"/>
      <c r="K2" s="402"/>
      <c r="L2" s="402"/>
      <c r="M2" s="402"/>
      <c r="O2" s="402" t="s">
        <v>0</v>
      </c>
      <c r="P2" s="402"/>
      <c r="Q2" s="402"/>
      <c r="R2" s="402"/>
      <c r="S2" s="402"/>
      <c r="T2" s="402"/>
      <c r="V2" s="402" t="s">
        <v>0</v>
      </c>
      <c r="W2" s="402"/>
      <c r="X2" s="402"/>
      <c r="Y2" s="402"/>
      <c r="Z2" s="402"/>
      <c r="AA2" s="402"/>
    </row>
    <row r="3" spans="1:27" s="3" customFormat="1" ht="15.75" customHeight="1">
      <c r="A3" s="45"/>
      <c r="B3" s="44"/>
      <c r="C3" s="44"/>
      <c r="D3" s="44"/>
      <c r="E3" s="44"/>
      <c r="F3" s="44"/>
      <c r="H3" s="45"/>
      <c r="I3" s="44"/>
      <c r="J3" s="44"/>
      <c r="K3" s="44"/>
      <c r="L3" s="44"/>
      <c r="M3" s="44"/>
      <c r="O3" s="45"/>
      <c r="P3" s="44"/>
      <c r="Q3" s="44"/>
      <c r="R3" s="44"/>
      <c r="S3" s="44"/>
      <c r="T3" s="44"/>
      <c r="V3" s="45"/>
      <c r="W3" s="44"/>
      <c r="X3" s="44"/>
      <c r="Y3" s="44"/>
      <c r="Z3" s="44"/>
      <c r="AA3" s="44"/>
    </row>
    <row r="4" spans="1:27" s="3" customFormat="1" ht="23.25">
      <c r="A4" s="51" t="s">
        <v>186</v>
      </c>
      <c r="C4" s="4"/>
      <c r="D4" s="4"/>
      <c r="E4" s="4"/>
      <c r="F4" s="342" t="s">
        <v>232</v>
      </c>
      <c r="H4" s="51" t="s">
        <v>186</v>
      </c>
      <c r="J4" s="4"/>
      <c r="K4" s="4"/>
      <c r="L4" s="4"/>
      <c r="M4" s="342" t="s">
        <v>236</v>
      </c>
      <c r="O4" s="51" t="s">
        <v>186</v>
      </c>
      <c r="Q4" s="4"/>
      <c r="R4" s="4"/>
      <c r="S4" s="4"/>
      <c r="T4" s="342" t="s">
        <v>240</v>
      </c>
      <c r="V4" s="51" t="s">
        <v>186</v>
      </c>
      <c r="X4" s="4"/>
      <c r="Y4" s="4"/>
      <c r="Z4" s="4"/>
      <c r="AA4" s="342" t="s">
        <v>258</v>
      </c>
    </row>
    <row r="5" spans="1:22" ht="23.25">
      <c r="A5" s="1" t="s">
        <v>65</v>
      </c>
      <c r="H5" s="1" t="s">
        <v>65</v>
      </c>
      <c r="O5" s="1" t="s">
        <v>65</v>
      </c>
      <c r="V5" s="1" t="s">
        <v>65</v>
      </c>
    </row>
    <row r="6" spans="1:27" s="75" customFormat="1" ht="22.5" customHeight="1">
      <c r="A6" s="4" t="s">
        <v>215</v>
      </c>
      <c r="H6" s="2" t="s">
        <v>235</v>
      </c>
      <c r="O6" s="343" t="s">
        <v>241</v>
      </c>
      <c r="V6" s="53" t="s">
        <v>259</v>
      </c>
      <c r="W6"/>
      <c r="X6"/>
      <c r="Y6"/>
      <c r="Z6"/>
      <c r="AA6"/>
    </row>
    <row r="7" spans="1:27" s="75" customFormat="1" ht="22.5" customHeight="1">
      <c r="A7" s="4" t="s">
        <v>216</v>
      </c>
      <c r="H7" s="2"/>
      <c r="I7"/>
      <c r="J7"/>
      <c r="K7"/>
      <c r="L7"/>
      <c r="M7"/>
      <c r="O7" s="343" t="s">
        <v>242</v>
      </c>
      <c r="V7" s="53" t="s">
        <v>260</v>
      </c>
      <c r="W7"/>
      <c r="X7"/>
      <c r="Y7"/>
      <c r="Z7"/>
      <c r="AA7"/>
    </row>
    <row r="8" spans="1:27" s="75" customFormat="1" ht="22.5" customHeight="1">
      <c r="A8" s="4" t="s">
        <v>217</v>
      </c>
      <c r="H8" s="42" t="s">
        <v>66</v>
      </c>
      <c r="I8"/>
      <c r="J8"/>
      <c r="K8"/>
      <c r="L8"/>
      <c r="M8"/>
      <c r="O8" s="343" t="s">
        <v>243</v>
      </c>
      <c r="V8" s="53" t="s">
        <v>261</v>
      </c>
      <c r="W8"/>
      <c r="X8"/>
      <c r="Y8"/>
      <c r="Z8"/>
      <c r="AA8"/>
    </row>
    <row r="9" spans="1:27" s="75" customFormat="1" ht="22.5" customHeight="1">
      <c r="A9" s="4" t="s">
        <v>218</v>
      </c>
      <c r="H9"/>
      <c r="I9"/>
      <c r="J9"/>
      <c r="K9"/>
      <c r="L9"/>
      <c r="M9"/>
      <c r="O9" s="343" t="s">
        <v>244</v>
      </c>
      <c r="V9" s="53" t="s">
        <v>262</v>
      </c>
      <c r="W9"/>
      <c r="X9"/>
      <c r="Y9"/>
      <c r="Z9"/>
      <c r="AA9"/>
    </row>
    <row r="10" spans="1:27" s="75" customFormat="1" ht="22.5" customHeight="1">
      <c r="A10" s="4" t="s">
        <v>219</v>
      </c>
      <c r="H10" s="35" t="s">
        <v>67</v>
      </c>
      <c r="I10" s="442" t="s">
        <v>88</v>
      </c>
      <c r="J10" s="442"/>
      <c r="K10" s="442"/>
      <c r="L10" s="442"/>
      <c r="M10" s="442"/>
      <c r="O10" s="343" t="s">
        <v>245</v>
      </c>
      <c r="P10"/>
      <c r="Q10"/>
      <c r="R10"/>
      <c r="S10"/>
      <c r="T10"/>
      <c r="V10" s="53" t="s">
        <v>263</v>
      </c>
      <c r="W10"/>
      <c r="X10"/>
      <c r="Y10"/>
      <c r="Z10"/>
      <c r="AA10"/>
    </row>
    <row r="11" spans="1:22" s="75" customFormat="1" ht="22.5" customHeight="1">
      <c r="A11" s="4" t="s">
        <v>220</v>
      </c>
      <c r="H11" s="34"/>
      <c r="I11" s="36" t="s">
        <v>68</v>
      </c>
      <c r="J11" s="36" t="s">
        <v>69</v>
      </c>
      <c r="K11" s="36" t="s">
        <v>70</v>
      </c>
      <c r="L11" s="36" t="s">
        <v>71</v>
      </c>
      <c r="M11" s="36" t="s">
        <v>72</v>
      </c>
      <c r="O11" s="42" t="s">
        <v>66</v>
      </c>
      <c r="P11"/>
      <c r="Q11"/>
      <c r="R11"/>
      <c r="S11"/>
      <c r="T11"/>
      <c r="V11" s="53" t="s">
        <v>264</v>
      </c>
    </row>
    <row r="12" spans="1:22" s="75" customFormat="1" ht="22.5" customHeight="1">
      <c r="A12" s="53" t="s">
        <v>221</v>
      </c>
      <c r="H12" s="40" t="s">
        <v>73</v>
      </c>
      <c r="I12" s="37"/>
      <c r="J12" s="37"/>
      <c r="K12" s="37"/>
      <c r="L12" s="37"/>
      <c r="M12" s="37"/>
      <c r="O12"/>
      <c r="P12"/>
      <c r="Q12"/>
      <c r="R12"/>
      <c r="S12"/>
      <c r="T12"/>
      <c r="V12" s="53" t="s">
        <v>265</v>
      </c>
    </row>
    <row r="13" spans="1:22" s="75" customFormat="1" ht="22.5" customHeight="1">
      <c r="A13" s="4" t="s">
        <v>222</v>
      </c>
      <c r="H13" s="254" t="s">
        <v>204</v>
      </c>
      <c r="I13" s="38"/>
      <c r="J13" s="211"/>
      <c r="K13" s="275"/>
      <c r="L13" s="211"/>
      <c r="M13" s="38"/>
      <c r="O13" s="35" t="s">
        <v>67</v>
      </c>
      <c r="P13" s="442" t="s">
        <v>88</v>
      </c>
      <c r="Q13" s="442"/>
      <c r="R13" s="442"/>
      <c r="S13" s="442"/>
      <c r="T13" s="442"/>
      <c r="V13" s="53" t="s">
        <v>266</v>
      </c>
    </row>
    <row r="14" spans="1:22" s="75" customFormat="1" ht="22.5" customHeight="1">
      <c r="A14" s="4" t="s">
        <v>223</v>
      </c>
      <c r="H14" s="208" t="s">
        <v>171</v>
      </c>
      <c r="I14" s="39"/>
      <c r="J14" s="212"/>
      <c r="K14" s="212"/>
      <c r="L14" s="212"/>
      <c r="M14" s="39"/>
      <c r="O14" s="34"/>
      <c r="P14" s="36" t="s">
        <v>68</v>
      </c>
      <c r="Q14" s="36" t="s">
        <v>69</v>
      </c>
      <c r="R14" s="36" t="s">
        <v>70</v>
      </c>
      <c r="S14" s="36" t="s">
        <v>71</v>
      </c>
      <c r="T14" s="36" t="s">
        <v>72</v>
      </c>
      <c r="V14" s="343"/>
    </row>
    <row r="15" spans="1:27" s="75" customFormat="1" ht="22.5" customHeight="1">
      <c r="A15" s="4" t="s">
        <v>224</v>
      </c>
      <c r="H15" s="40" t="s">
        <v>76</v>
      </c>
      <c r="I15" s="41"/>
      <c r="J15" s="213"/>
      <c r="K15" s="213"/>
      <c r="L15" s="213"/>
      <c r="M15" s="41"/>
      <c r="O15" s="40" t="s">
        <v>73</v>
      </c>
      <c r="P15" s="37"/>
      <c r="Q15" s="37"/>
      <c r="R15" s="37"/>
      <c r="S15" s="37"/>
      <c r="T15" s="37"/>
      <c r="V15" s="343"/>
      <c r="W15"/>
      <c r="X15"/>
      <c r="Y15"/>
      <c r="Z15"/>
      <c r="AA15"/>
    </row>
    <row r="16" spans="1:27" s="75" customFormat="1" ht="22.5" customHeight="1">
      <c r="A16" s="4" t="s">
        <v>225</v>
      </c>
      <c r="H16" s="208" t="s">
        <v>172</v>
      </c>
      <c r="I16" s="38"/>
      <c r="J16" s="211"/>
      <c r="K16" s="211"/>
      <c r="L16" s="211"/>
      <c r="M16" s="38"/>
      <c r="O16" s="254" t="s">
        <v>204</v>
      </c>
      <c r="P16" s="38"/>
      <c r="Q16" s="211"/>
      <c r="R16" s="275"/>
      <c r="S16" s="211"/>
      <c r="T16" s="38"/>
      <c r="V16" s="42" t="s">
        <v>66</v>
      </c>
      <c r="W16"/>
      <c r="X16"/>
      <c r="Y16"/>
      <c r="Z16"/>
      <c r="AA16"/>
    </row>
    <row r="17" spans="1:27" s="75" customFormat="1" ht="22.5" customHeight="1">
      <c r="A17" s="4" t="s">
        <v>226</v>
      </c>
      <c r="H17" s="208" t="s">
        <v>173</v>
      </c>
      <c r="I17" s="39"/>
      <c r="J17" s="212"/>
      <c r="K17" s="212"/>
      <c r="L17" s="212"/>
      <c r="M17" s="39"/>
      <c r="O17" s="208" t="s">
        <v>171</v>
      </c>
      <c r="P17" s="39"/>
      <c r="Q17" s="212"/>
      <c r="R17" s="212"/>
      <c r="S17" s="212"/>
      <c r="T17" s="39"/>
      <c r="V17"/>
      <c r="W17"/>
      <c r="X17"/>
      <c r="Y17"/>
      <c r="Z17"/>
      <c r="AA17"/>
    </row>
    <row r="18" spans="1:27" s="75" customFormat="1" ht="22.5" customHeight="1">
      <c r="A18" s="4" t="s">
        <v>227</v>
      </c>
      <c r="H18" s="40" t="s">
        <v>77</v>
      </c>
      <c r="I18" s="41"/>
      <c r="J18" s="213"/>
      <c r="K18" s="213"/>
      <c r="L18" s="213"/>
      <c r="M18" s="41"/>
      <c r="O18" s="40" t="s">
        <v>76</v>
      </c>
      <c r="P18" s="41"/>
      <c r="Q18" s="213"/>
      <c r="R18" s="213"/>
      <c r="S18" s="213"/>
      <c r="T18" s="41"/>
      <c r="V18" s="35" t="s">
        <v>67</v>
      </c>
      <c r="W18" s="442" t="s">
        <v>88</v>
      </c>
      <c r="X18" s="442"/>
      <c r="Y18" s="442"/>
      <c r="Z18" s="442"/>
      <c r="AA18" s="442"/>
    </row>
    <row r="19" spans="1:27" s="75" customFormat="1" ht="22.5" customHeight="1">
      <c r="A19" s="4" t="s">
        <v>228</v>
      </c>
      <c r="H19" s="254" t="s">
        <v>174</v>
      </c>
      <c r="I19" s="38"/>
      <c r="J19" s="211"/>
      <c r="K19" s="255"/>
      <c r="L19" s="211"/>
      <c r="M19" s="38"/>
      <c r="O19" s="208" t="s">
        <v>172</v>
      </c>
      <c r="P19" s="38"/>
      <c r="Q19" s="211"/>
      <c r="R19" s="211"/>
      <c r="S19" s="211"/>
      <c r="T19" s="38"/>
      <c r="V19" s="34"/>
      <c r="W19" s="36" t="s">
        <v>68</v>
      </c>
      <c r="X19" s="36" t="s">
        <v>69</v>
      </c>
      <c r="Y19" s="36" t="s">
        <v>70</v>
      </c>
      <c r="Z19" s="36" t="s">
        <v>71</v>
      </c>
      <c r="AA19" s="36" t="s">
        <v>72</v>
      </c>
    </row>
    <row r="20" spans="1:27" ht="24" customHeight="1">
      <c r="A20" s="2"/>
      <c r="H20" s="208" t="s">
        <v>175</v>
      </c>
      <c r="I20" s="39"/>
      <c r="J20" s="212"/>
      <c r="K20" s="212"/>
      <c r="L20" s="212"/>
      <c r="M20" s="39"/>
      <c r="O20" s="208" t="s">
        <v>173</v>
      </c>
      <c r="P20" s="39"/>
      <c r="Q20" s="212"/>
      <c r="R20" s="212"/>
      <c r="S20" s="212"/>
      <c r="T20" s="39"/>
      <c r="V20" s="40" t="s">
        <v>73</v>
      </c>
      <c r="W20" s="37"/>
      <c r="X20" s="37"/>
      <c r="Y20" s="37"/>
      <c r="Z20" s="37"/>
      <c r="AA20" s="37"/>
    </row>
    <row r="21" spans="1:27" ht="23.25">
      <c r="A21" s="42" t="s">
        <v>66</v>
      </c>
      <c r="H21" s="40" t="s">
        <v>78</v>
      </c>
      <c r="I21" s="41"/>
      <c r="J21" s="213"/>
      <c r="K21" s="213"/>
      <c r="L21" s="213"/>
      <c r="M21" s="41"/>
      <c r="O21" s="40" t="s">
        <v>77</v>
      </c>
      <c r="P21" s="41"/>
      <c r="Q21" s="213"/>
      <c r="R21" s="213"/>
      <c r="S21" s="213"/>
      <c r="T21" s="41"/>
      <c r="V21" s="254" t="s">
        <v>204</v>
      </c>
      <c r="W21" s="38"/>
      <c r="X21" s="211"/>
      <c r="Y21" s="275"/>
      <c r="Z21" s="211"/>
      <c r="AA21" s="38"/>
    </row>
    <row r="22" spans="8:27" ht="20.25" customHeight="1">
      <c r="H22" s="254" t="s">
        <v>202</v>
      </c>
      <c r="I22" s="38"/>
      <c r="J22" s="275"/>
      <c r="K22" s="211"/>
      <c r="L22" s="211"/>
      <c r="M22" s="38"/>
      <c r="O22" s="254" t="s">
        <v>174</v>
      </c>
      <c r="P22" s="38"/>
      <c r="Q22" s="211"/>
      <c r="R22" s="255"/>
      <c r="S22" s="211"/>
      <c r="T22" s="38"/>
      <c r="V22" s="208" t="s">
        <v>171</v>
      </c>
      <c r="W22" s="39"/>
      <c r="X22" s="212"/>
      <c r="Y22" s="212"/>
      <c r="Z22" s="212"/>
      <c r="AA22" s="39"/>
    </row>
    <row r="23" spans="1:27" ht="24.75" customHeight="1">
      <c r="A23" s="35" t="s">
        <v>67</v>
      </c>
      <c r="B23" s="442" t="s">
        <v>88</v>
      </c>
      <c r="C23" s="442"/>
      <c r="D23" s="442"/>
      <c r="E23" s="442"/>
      <c r="F23" s="442"/>
      <c r="H23" s="38" t="s">
        <v>75</v>
      </c>
      <c r="I23" s="39"/>
      <c r="J23" s="212"/>
      <c r="K23" s="212"/>
      <c r="L23" s="212"/>
      <c r="M23" s="39"/>
      <c r="O23" s="208" t="s">
        <v>175</v>
      </c>
      <c r="P23" s="39"/>
      <c r="Q23" s="212"/>
      <c r="R23" s="212"/>
      <c r="S23" s="212"/>
      <c r="T23" s="39"/>
      <c r="V23" s="40" t="s">
        <v>76</v>
      </c>
      <c r="W23" s="41"/>
      <c r="X23" s="213"/>
      <c r="Y23" s="213"/>
      <c r="Z23" s="213"/>
      <c r="AA23" s="41"/>
    </row>
    <row r="24" spans="1:27" ht="15.75" customHeight="1">
      <c r="A24" s="34"/>
      <c r="B24" s="36" t="s">
        <v>68</v>
      </c>
      <c r="C24" s="36" t="s">
        <v>69</v>
      </c>
      <c r="D24" s="36" t="s">
        <v>70</v>
      </c>
      <c r="E24" s="36" t="s">
        <v>71</v>
      </c>
      <c r="F24" s="36" t="s">
        <v>72</v>
      </c>
      <c r="H24" s="40" t="s">
        <v>79</v>
      </c>
      <c r="I24" s="38"/>
      <c r="J24" s="211"/>
      <c r="K24" s="211"/>
      <c r="L24" s="211"/>
      <c r="M24" s="38"/>
      <c r="O24" s="40" t="s">
        <v>78</v>
      </c>
      <c r="P24" s="41"/>
      <c r="Q24" s="213"/>
      <c r="R24" s="213"/>
      <c r="S24" s="213"/>
      <c r="T24" s="41"/>
      <c r="V24" s="208" t="s">
        <v>172</v>
      </c>
      <c r="W24" s="38"/>
      <c r="X24" s="211"/>
      <c r="Y24" s="211"/>
      <c r="Z24" s="211"/>
      <c r="AA24" s="38"/>
    </row>
    <row r="25" spans="1:27" ht="22.5" customHeight="1">
      <c r="A25" s="40" t="s">
        <v>73</v>
      </c>
      <c r="B25" s="37"/>
      <c r="C25" s="37"/>
      <c r="D25" s="37"/>
      <c r="E25" s="37"/>
      <c r="F25" s="37"/>
      <c r="H25" s="208" t="s">
        <v>176</v>
      </c>
      <c r="I25" s="38"/>
      <c r="J25" s="211"/>
      <c r="K25" s="211"/>
      <c r="L25" s="211"/>
      <c r="M25" s="38"/>
      <c r="O25" s="254" t="s">
        <v>202</v>
      </c>
      <c r="P25" s="38"/>
      <c r="Q25" s="275"/>
      <c r="R25" s="211"/>
      <c r="S25" s="211"/>
      <c r="T25" s="38"/>
      <c r="V25" s="208" t="s">
        <v>173</v>
      </c>
      <c r="W25" s="39"/>
      <c r="X25" s="212"/>
      <c r="Y25" s="212"/>
      <c r="Z25" s="212"/>
      <c r="AA25" s="39"/>
    </row>
    <row r="26" spans="1:27" ht="22.5" customHeight="1">
      <c r="A26" s="254" t="s">
        <v>204</v>
      </c>
      <c r="B26" s="38"/>
      <c r="C26" s="211"/>
      <c r="D26" s="275" t="s">
        <v>203</v>
      </c>
      <c r="E26" s="211"/>
      <c r="F26" s="38"/>
      <c r="H26" s="38" t="s">
        <v>75</v>
      </c>
      <c r="I26" s="39"/>
      <c r="J26" s="212"/>
      <c r="K26" s="212"/>
      <c r="L26" s="212"/>
      <c r="M26" s="39"/>
      <c r="O26" s="38" t="s">
        <v>75</v>
      </c>
      <c r="P26" s="39"/>
      <c r="Q26" s="212"/>
      <c r="R26" s="212"/>
      <c r="S26" s="212"/>
      <c r="T26" s="39"/>
      <c r="V26" s="40" t="s">
        <v>77</v>
      </c>
      <c r="W26" s="41"/>
      <c r="X26" s="213"/>
      <c r="Y26" s="213"/>
      <c r="Z26" s="213"/>
      <c r="AA26" s="41"/>
    </row>
    <row r="27" spans="1:27" ht="22.5" customHeight="1">
      <c r="A27" s="208" t="s">
        <v>171</v>
      </c>
      <c r="B27" s="39"/>
      <c r="C27" s="212"/>
      <c r="D27" s="212"/>
      <c r="E27" s="212"/>
      <c r="F27" s="39"/>
      <c r="H27" s="40" t="s">
        <v>89</v>
      </c>
      <c r="I27" s="38"/>
      <c r="J27" s="211"/>
      <c r="K27" s="211"/>
      <c r="L27" s="211"/>
      <c r="M27" s="38"/>
      <c r="O27" s="40" t="s">
        <v>79</v>
      </c>
      <c r="P27" s="38"/>
      <c r="Q27" s="211"/>
      <c r="R27" s="211"/>
      <c r="S27" s="211"/>
      <c r="T27" s="38"/>
      <c r="V27" s="254" t="s">
        <v>174</v>
      </c>
      <c r="W27" s="38"/>
      <c r="X27" s="211"/>
      <c r="Y27" s="255"/>
      <c r="Z27" s="211"/>
      <c r="AA27" s="38"/>
    </row>
    <row r="28" spans="1:27" ht="22.5" customHeight="1">
      <c r="A28" s="40" t="s">
        <v>76</v>
      </c>
      <c r="B28" s="41"/>
      <c r="C28" s="213"/>
      <c r="D28" s="213"/>
      <c r="E28" s="213"/>
      <c r="F28" s="41"/>
      <c r="H28" s="38" t="s">
        <v>74</v>
      </c>
      <c r="I28" s="38"/>
      <c r="J28" s="38"/>
      <c r="K28" s="38"/>
      <c r="L28" s="38"/>
      <c r="M28" s="38"/>
      <c r="O28" s="208" t="s">
        <v>176</v>
      </c>
      <c r="P28" s="38"/>
      <c r="Q28" s="211"/>
      <c r="R28" s="211"/>
      <c r="S28" s="211"/>
      <c r="T28" s="38"/>
      <c r="V28" s="208" t="s">
        <v>175</v>
      </c>
      <c r="W28" s="39"/>
      <c r="X28" s="212"/>
      <c r="Y28" s="212"/>
      <c r="Z28" s="212"/>
      <c r="AA28" s="39"/>
    </row>
    <row r="29" spans="1:27" ht="22.5" customHeight="1">
      <c r="A29" s="208" t="s">
        <v>172</v>
      </c>
      <c r="B29" s="38"/>
      <c r="C29" s="211"/>
      <c r="D29" s="211"/>
      <c r="E29" s="211"/>
      <c r="F29" s="38"/>
      <c r="H29" s="39" t="s">
        <v>75</v>
      </c>
      <c r="I29" s="39"/>
      <c r="J29" s="39"/>
      <c r="K29" s="39"/>
      <c r="L29" s="39"/>
      <c r="M29" s="39"/>
      <c r="O29" s="38" t="s">
        <v>75</v>
      </c>
      <c r="P29" s="39"/>
      <c r="Q29" s="212"/>
      <c r="R29" s="212"/>
      <c r="S29" s="212"/>
      <c r="T29" s="39"/>
      <c r="V29" s="40" t="s">
        <v>78</v>
      </c>
      <c r="W29" s="41"/>
      <c r="X29" s="213"/>
      <c r="Y29" s="213"/>
      <c r="Z29" s="213"/>
      <c r="AA29" s="41"/>
    </row>
    <row r="30" spans="1:27" ht="22.5" customHeight="1">
      <c r="A30" s="208" t="s">
        <v>173</v>
      </c>
      <c r="B30" s="39"/>
      <c r="C30" s="212"/>
      <c r="D30" s="212"/>
      <c r="E30" s="212"/>
      <c r="F30" s="39"/>
      <c r="O30" s="40" t="s">
        <v>89</v>
      </c>
      <c r="P30" s="38"/>
      <c r="Q30" s="211"/>
      <c r="R30" s="211"/>
      <c r="S30" s="211"/>
      <c r="T30" s="38"/>
      <c r="V30" s="254" t="s">
        <v>202</v>
      </c>
      <c r="W30" s="38"/>
      <c r="X30" s="275"/>
      <c r="Y30" s="211"/>
      <c r="Z30" s="211"/>
      <c r="AA30" s="38"/>
    </row>
    <row r="31" spans="1:27" ht="22.5" customHeight="1">
      <c r="A31" s="40" t="s">
        <v>77</v>
      </c>
      <c r="B31" s="41"/>
      <c r="C31" s="213"/>
      <c r="D31" s="213"/>
      <c r="E31" s="213"/>
      <c r="F31" s="41"/>
      <c r="H31" s="207" t="s">
        <v>169</v>
      </c>
      <c r="O31" s="38" t="s">
        <v>74</v>
      </c>
      <c r="P31" s="38"/>
      <c r="Q31" s="38"/>
      <c r="R31" s="38"/>
      <c r="S31" s="38"/>
      <c r="T31" s="38"/>
      <c r="V31" s="38" t="s">
        <v>75</v>
      </c>
      <c r="W31" s="39"/>
      <c r="X31" s="212"/>
      <c r="Y31" s="212"/>
      <c r="Z31" s="212"/>
      <c r="AA31" s="39"/>
    </row>
    <row r="32" spans="1:27" ht="22.5" customHeight="1">
      <c r="A32" s="254" t="s">
        <v>174</v>
      </c>
      <c r="B32" s="38"/>
      <c r="C32" s="211"/>
      <c r="D32" s="255"/>
      <c r="E32" s="211"/>
      <c r="F32" s="38"/>
      <c r="H32" s="207" t="s">
        <v>170</v>
      </c>
      <c r="O32" s="39" t="s">
        <v>75</v>
      </c>
      <c r="P32" s="39"/>
      <c r="Q32" s="39"/>
      <c r="R32" s="39"/>
      <c r="S32" s="39"/>
      <c r="T32" s="39"/>
      <c r="V32" s="40" t="s">
        <v>79</v>
      </c>
      <c r="W32" s="38"/>
      <c r="X32" s="211"/>
      <c r="Y32" s="211"/>
      <c r="Z32" s="211"/>
      <c r="AA32" s="38"/>
    </row>
    <row r="33" spans="1:27" ht="26.25" customHeight="1">
      <c r="A33" s="208" t="s">
        <v>175</v>
      </c>
      <c r="B33" s="39"/>
      <c r="C33" s="212"/>
      <c r="D33" s="212"/>
      <c r="E33" s="212"/>
      <c r="F33" s="39"/>
      <c r="V33" s="208" t="s">
        <v>176</v>
      </c>
      <c r="W33" s="38"/>
      <c r="X33" s="211"/>
      <c r="Y33" s="211"/>
      <c r="Z33" s="211"/>
      <c r="AA33" s="38"/>
    </row>
    <row r="34" spans="1:27" ht="22.5" customHeight="1">
      <c r="A34" s="40" t="s">
        <v>78</v>
      </c>
      <c r="B34" s="41"/>
      <c r="C34" s="213"/>
      <c r="D34" s="213"/>
      <c r="E34" s="213"/>
      <c r="F34" s="41"/>
      <c r="O34" s="207" t="s">
        <v>169</v>
      </c>
      <c r="V34" s="38" t="s">
        <v>75</v>
      </c>
      <c r="W34" s="39"/>
      <c r="X34" s="212"/>
      <c r="Y34" s="212"/>
      <c r="Z34" s="212"/>
      <c r="AA34" s="39"/>
    </row>
    <row r="35" spans="1:27" ht="22.5" customHeight="1">
      <c r="A35" s="254" t="s">
        <v>202</v>
      </c>
      <c r="B35" s="38"/>
      <c r="C35" s="275" t="s">
        <v>203</v>
      </c>
      <c r="D35" s="211"/>
      <c r="E35" s="211"/>
      <c r="F35" s="38"/>
      <c r="O35" s="207" t="s">
        <v>170</v>
      </c>
      <c r="V35" s="40" t="s">
        <v>89</v>
      </c>
      <c r="W35" s="38"/>
      <c r="X35" s="211"/>
      <c r="Y35" s="211"/>
      <c r="Z35" s="211"/>
      <c r="AA35" s="38"/>
    </row>
    <row r="36" spans="1:27" ht="28.5" customHeight="1">
      <c r="A36" s="38" t="s">
        <v>75</v>
      </c>
      <c r="B36" s="39"/>
      <c r="C36" s="212"/>
      <c r="D36" s="212"/>
      <c r="E36" s="212"/>
      <c r="F36" s="39"/>
      <c r="V36" s="38" t="s">
        <v>74</v>
      </c>
      <c r="W36" s="38"/>
      <c r="X36" s="38"/>
      <c r="Y36" s="38"/>
      <c r="Z36" s="38"/>
      <c r="AA36" s="38"/>
    </row>
    <row r="37" spans="1:27" ht="18" customHeight="1">
      <c r="A37" s="40" t="s">
        <v>79</v>
      </c>
      <c r="B37" s="38"/>
      <c r="C37" s="211"/>
      <c r="D37" s="211"/>
      <c r="E37" s="211"/>
      <c r="F37" s="38"/>
      <c r="V37" s="39" t="s">
        <v>75</v>
      </c>
      <c r="W37" s="39"/>
      <c r="X37" s="39"/>
      <c r="Y37" s="39"/>
      <c r="Z37" s="39"/>
      <c r="AA37" s="39"/>
    </row>
    <row r="38" spans="1:6" ht="24" customHeight="1">
      <c r="A38" s="208" t="s">
        <v>176</v>
      </c>
      <c r="B38" s="38"/>
      <c r="C38" s="211"/>
      <c r="D38" s="211"/>
      <c r="E38" s="211"/>
      <c r="F38" s="38"/>
    </row>
    <row r="39" spans="1:22" ht="22.5" customHeight="1">
      <c r="A39" s="38" t="s">
        <v>75</v>
      </c>
      <c r="B39" s="39"/>
      <c r="C39" s="212"/>
      <c r="D39" s="212"/>
      <c r="E39" s="212"/>
      <c r="F39" s="39"/>
      <c r="V39" s="207" t="s">
        <v>169</v>
      </c>
    </row>
    <row r="40" spans="1:22" ht="18" customHeight="1">
      <c r="A40" s="40" t="s">
        <v>89</v>
      </c>
      <c r="B40" s="38"/>
      <c r="C40" s="211"/>
      <c r="D40" s="211"/>
      <c r="E40" s="211"/>
      <c r="F40" s="38"/>
      <c r="V40" s="207" t="s">
        <v>170</v>
      </c>
    </row>
    <row r="41" spans="1:6" ht="24" customHeight="1">
      <c r="A41" s="38" t="s">
        <v>74</v>
      </c>
      <c r="B41" s="38"/>
      <c r="C41" s="38"/>
      <c r="D41" s="38"/>
      <c r="E41" s="38"/>
      <c r="F41" s="38"/>
    </row>
    <row r="42" spans="1:6" ht="22.5" customHeight="1">
      <c r="A42" s="39" t="s">
        <v>75</v>
      </c>
      <c r="B42" s="39"/>
      <c r="C42" s="39"/>
      <c r="D42" s="39"/>
      <c r="E42" s="39"/>
      <c r="F42" s="39"/>
    </row>
    <row r="43" ht="18" customHeight="1"/>
    <row r="44" ht="20.25" customHeight="1">
      <c r="A44" s="207" t="s">
        <v>169</v>
      </c>
    </row>
    <row r="45" ht="15">
      <c r="A45" s="207" t="s">
        <v>170</v>
      </c>
    </row>
  </sheetData>
  <sheetProtection/>
  <mergeCells count="12">
    <mergeCell ref="A1:F1"/>
    <mergeCell ref="A2:F2"/>
    <mergeCell ref="B23:F23"/>
    <mergeCell ref="H1:M1"/>
    <mergeCell ref="H2:M2"/>
    <mergeCell ref="I10:M10"/>
    <mergeCell ref="O1:T1"/>
    <mergeCell ref="O2:T2"/>
    <mergeCell ref="P13:T13"/>
    <mergeCell ref="V1:AA1"/>
    <mergeCell ref="V2:AA2"/>
    <mergeCell ref="W18:AA18"/>
  </mergeCells>
  <printOptions horizontalCentered="1"/>
  <pageMargins left="0.15748031496062992" right="0.15748031496062992" top="0.35433070866141736" bottom="0.1968503937007874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E46"/>
  <sheetViews>
    <sheetView zoomScaleSheetLayoutView="100" zoomScalePageLayoutView="0" workbookViewId="0" topLeftCell="Z28">
      <selection activeCell="AC15" sqref="AC15"/>
    </sheetView>
  </sheetViews>
  <sheetFormatPr defaultColWidth="9.140625" defaultRowHeight="16.5" customHeight="1"/>
  <cols>
    <col min="1" max="1" width="50.7109375" style="5" customWidth="1"/>
    <col min="2" max="2" width="22.57421875" style="5" customWidth="1"/>
    <col min="3" max="3" width="22.57421875" style="32" customWidth="1"/>
    <col min="4" max="4" width="2.8515625" style="5" customWidth="1"/>
    <col min="5" max="5" width="50.7109375" style="5" customWidth="1"/>
    <col min="6" max="7" width="21.7109375" style="5" customWidth="1"/>
    <col min="8" max="8" width="2.7109375" style="5" customWidth="1"/>
    <col min="9" max="9" width="50.7109375" style="5" customWidth="1"/>
    <col min="10" max="11" width="21.421875" style="5" customWidth="1"/>
    <col min="12" max="12" width="2.7109375" style="5" customWidth="1"/>
    <col min="13" max="13" width="50.7109375" style="5" customWidth="1"/>
    <col min="14" max="15" width="21.28125" style="5" customWidth="1"/>
    <col min="16" max="16" width="3.140625" style="5" customWidth="1"/>
    <col min="17" max="17" width="50.7109375" style="5" customWidth="1"/>
    <col min="18" max="19" width="21.28125" style="5" customWidth="1"/>
    <col min="20" max="20" width="3.28125" style="5" customWidth="1"/>
    <col min="21" max="21" width="50.7109375" style="241" customWidth="1"/>
    <col min="22" max="23" width="20.57421875" style="241" customWidth="1"/>
    <col min="24" max="24" width="2.7109375" style="5" customWidth="1"/>
    <col min="25" max="25" width="50.7109375" style="5" customWidth="1"/>
    <col min="26" max="27" width="21.00390625" style="5" customWidth="1"/>
    <col min="28" max="28" width="3.57421875" style="5" customWidth="1"/>
    <col min="29" max="29" width="50.7109375" style="241" customWidth="1"/>
    <col min="30" max="31" width="22.00390625" style="241" customWidth="1"/>
    <col min="32" max="16384" width="9.140625" style="5" customWidth="1"/>
  </cols>
  <sheetData>
    <row r="1" spans="1:31" s="75" customFormat="1" ht="21" customHeight="1">
      <c r="A1" s="74" t="s">
        <v>187</v>
      </c>
      <c r="D1" s="76"/>
      <c r="E1" s="74" t="s">
        <v>187</v>
      </c>
      <c r="I1" s="344" t="s">
        <v>187</v>
      </c>
      <c r="M1" s="74" t="s">
        <v>187</v>
      </c>
      <c r="Q1" s="74" t="s">
        <v>187</v>
      </c>
      <c r="U1" s="337" t="s">
        <v>187</v>
      </c>
      <c r="V1" s="379"/>
      <c r="W1" s="380"/>
      <c r="Y1" s="74" t="s">
        <v>187</v>
      </c>
      <c r="AC1" s="355" t="s">
        <v>187</v>
      </c>
      <c r="AD1" s="219"/>
      <c r="AE1" s="220"/>
    </row>
    <row r="2" spans="1:31" s="3" customFormat="1" ht="21" customHeight="1">
      <c r="A2" s="94" t="s">
        <v>194</v>
      </c>
      <c r="B2" s="4"/>
      <c r="C2" s="4"/>
      <c r="E2" s="74" t="s">
        <v>233</v>
      </c>
      <c r="F2" s="4"/>
      <c r="G2" s="4"/>
      <c r="I2" s="337" t="s">
        <v>238</v>
      </c>
      <c r="J2" s="4"/>
      <c r="K2" s="4"/>
      <c r="M2" s="74" t="s">
        <v>247</v>
      </c>
      <c r="N2" s="4"/>
      <c r="O2" s="4"/>
      <c r="Q2" s="74" t="s">
        <v>251</v>
      </c>
      <c r="R2" s="4"/>
      <c r="S2" s="4"/>
      <c r="U2" s="337" t="s">
        <v>275</v>
      </c>
      <c r="V2" s="381"/>
      <c r="W2" s="382"/>
      <c r="Y2" s="74" t="s">
        <v>255</v>
      </c>
      <c r="Z2" s="4"/>
      <c r="AA2" s="4"/>
      <c r="AC2" s="356" t="s">
        <v>231</v>
      </c>
      <c r="AD2" s="221"/>
      <c r="AE2" s="222"/>
    </row>
    <row r="3" spans="1:31" ht="21" customHeight="1">
      <c r="A3" s="276" t="s">
        <v>229</v>
      </c>
      <c r="E3" s="74" t="s">
        <v>237</v>
      </c>
      <c r="G3" s="32"/>
      <c r="I3" s="337" t="s">
        <v>246</v>
      </c>
      <c r="K3" s="32"/>
      <c r="M3" s="74" t="s">
        <v>250</v>
      </c>
      <c r="O3" s="32"/>
      <c r="Q3" s="74" t="s">
        <v>254</v>
      </c>
      <c r="S3" s="32"/>
      <c r="U3" s="337" t="s">
        <v>280</v>
      </c>
      <c r="V3" s="383"/>
      <c r="W3" s="384"/>
      <c r="Y3" s="74" t="s">
        <v>256</v>
      </c>
      <c r="AA3" s="32"/>
      <c r="AC3" s="399" t="s">
        <v>281</v>
      </c>
      <c r="AD3" s="223"/>
      <c r="AE3" s="224"/>
    </row>
    <row r="4" spans="1:31" ht="16.5" customHeight="1">
      <c r="A4" s="43"/>
      <c r="B4" s="43" t="s">
        <v>7</v>
      </c>
      <c r="C4" s="6" t="s">
        <v>8</v>
      </c>
      <c r="E4" s="43"/>
      <c r="F4" s="43" t="s">
        <v>7</v>
      </c>
      <c r="G4" s="6" t="s">
        <v>8</v>
      </c>
      <c r="I4" s="43"/>
      <c r="J4" s="43" t="s">
        <v>7</v>
      </c>
      <c r="K4" s="6" t="s">
        <v>8</v>
      </c>
      <c r="M4" s="43"/>
      <c r="N4" s="43" t="s">
        <v>7</v>
      </c>
      <c r="O4" s="6" t="s">
        <v>8</v>
      </c>
      <c r="Q4" s="43"/>
      <c r="R4" s="43" t="s">
        <v>7</v>
      </c>
      <c r="S4" s="6" t="s">
        <v>8</v>
      </c>
      <c r="U4" s="385"/>
      <c r="V4" s="385" t="s">
        <v>7</v>
      </c>
      <c r="W4" s="386" t="s">
        <v>8</v>
      </c>
      <c r="Y4" s="43"/>
      <c r="Z4" s="43" t="s">
        <v>7</v>
      </c>
      <c r="AA4" s="6" t="s">
        <v>8</v>
      </c>
      <c r="AC4" s="225"/>
      <c r="AD4" s="225" t="s">
        <v>7</v>
      </c>
      <c r="AE4" s="226" t="s">
        <v>8</v>
      </c>
    </row>
    <row r="5" spans="1:31" s="10" customFormat="1" ht="16.5" customHeight="1">
      <c r="A5" s="7" t="s">
        <v>9</v>
      </c>
      <c r="B5" s="90"/>
      <c r="C5" s="9"/>
      <c r="E5" s="7" t="s">
        <v>9</v>
      </c>
      <c r="F5" s="90"/>
      <c r="G5" s="9"/>
      <c r="I5" s="7" t="s">
        <v>9</v>
      </c>
      <c r="J5" s="90"/>
      <c r="K5" s="9"/>
      <c r="M5" s="7" t="s">
        <v>9</v>
      </c>
      <c r="N5" s="90"/>
      <c r="O5" s="9"/>
      <c r="Q5" s="7" t="s">
        <v>9</v>
      </c>
      <c r="R5" s="90"/>
      <c r="S5" s="9"/>
      <c r="U5" s="387" t="s">
        <v>9</v>
      </c>
      <c r="V5" s="388"/>
      <c r="W5" s="389"/>
      <c r="Y5" s="7" t="s">
        <v>9</v>
      </c>
      <c r="Z5" s="90"/>
      <c r="AA5" s="9"/>
      <c r="AC5" s="227" t="s">
        <v>9</v>
      </c>
      <c r="AD5" s="228"/>
      <c r="AE5" s="229"/>
    </row>
    <row r="6" spans="1:31" ht="16.5" customHeight="1">
      <c r="A6" s="11" t="s">
        <v>10</v>
      </c>
      <c r="B6" s="12">
        <v>9</v>
      </c>
      <c r="C6" s="13">
        <v>100</v>
      </c>
      <c r="E6" s="11" t="s">
        <v>10</v>
      </c>
      <c r="F6" s="12">
        <v>1</v>
      </c>
      <c r="G6" s="13">
        <v>0</v>
      </c>
      <c r="I6" s="11" t="s">
        <v>10</v>
      </c>
      <c r="J6" s="338">
        <v>1</v>
      </c>
      <c r="K6" s="13">
        <v>0</v>
      </c>
      <c r="M6" s="11" t="s">
        <v>10</v>
      </c>
      <c r="N6" s="256">
        <v>2</v>
      </c>
      <c r="O6" s="13">
        <v>33.33333333333333</v>
      </c>
      <c r="Q6" s="11" t="s">
        <v>10</v>
      </c>
      <c r="R6" s="12">
        <v>12</v>
      </c>
      <c r="S6" s="13">
        <v>50</v>
      </c>
      <c r="U6" s="390" t="s">
        <v>10</v>
      </c>
      <c r="V6" s="391">
        <v>12</v>
      </c>
      <c r="W6" s="231">
        <v>0</v>
      </c>
      <c r="Y6" s="11" t="s">
        <v>10</v>
      </c>
      <c r="Z6" s="12">
        <v>10</v>
      </c>
      <c r="AA6" s="13">
        <v>33.33333333333333</v>
      </c>
      <c r="AC6" s="24" t="s">
        <v>10</v>
      </c>
      <c r="AD6" s="230">
        <f>B6+F6+J6+N6+R6+V6+Z6</f>
        <v>47</v>
      </c>
      <c r="AE6" s="231">
        <f>+AD6/AD8*100</f>
        <v>23.26732673267327</v>
      </c>
    </row>
    <row r="7" spans="1:31" ht="16.5" customHeight="1">
      <c r="A7" s="11" t="s">
        <v>11</v>
      </c>
      <c r="B7" s="14">
        <v>41</v>
      </c>
      <c r="C7" s="13">
        <v>0</v>
      </c>
      <c r="E7" s="11" t="s">
        <v>11</v>
      </c>
      <c r="F7" s="14">
        <v>3</v>
      </c>
      <c r="G7" s="13">
        <v>100</v>
      </c>
      <c r="I7" s="11" t="s">
        <v>11</v>
      </c>
      <c r="J7" s="338">
        <v>4</v>
      </c>
      <c r="K7" s="13">
        <v>100</v>
      </c>
      <c r="M7" s="11" t="s">
        <v>11</v>
      </c>
      <c r="N7" s="256">
        <v>27</v>
      </c>
      <c r="O7" s="13">
        <v>66.66666666666666</v>
      </c>
      <c r="Q7" s="11" t="s">
        <v>11</v>
      </c>
      <c r="R7" s="14">
        <v>7</v>
      </c>
      <c r="S7" s="13">
        <v>50</v>
      </c>
      <c r="U7" s="390" t="s">
        <v>11</v>
      </c>
      <c r="V7" s="391">
        <v>53</v>
      </c>
      <c r="W7" s="231">
        <v>100</v>
      </c>
      <c r="Y7" s="11" t="s">
        <v>11</v>
      </c>
      <c r="Z7" s="14">
        <v>20</v>
      </c>
      <c r="AA7" s="13">
        <v>66.66666666666666</v>
      </c>
      <c r="AC7" s="24" t="s">
        <v>11</v>
      </c>
      <c r="AD7" s="230">
        <f>B7+F7+J7+N7+R7+V7+Z7</f>
        <v>155</v>
      </c>
      <c r="AE7" s="231">
        <f>+AD7/AD8*100</f>
        <v>76.73267326732673</v>
      </c>
    </row>
    <row r="8" spans="1:31" s="18" customFormat="1" ht="16.5" customHeight="1" thickBot="1">
      <c r="A8" s="15" t="s">
        <v>2</v>
      </c>
      <c r="B8" s="16">
        <f>SUM(B6:B7)</f>
        <v>50</v>
      </c>
      <c r="C8" s="17">
        <v>100</v>
      </c>
      <c r="E8" s="15" t="s">
        <v>2</v>
      </c>
      <c r="F8" s="16">
        <v>4</v>
      </c>
      <c r="G8" s="17">
        <v>100</v>
      </c>
      <c r="I8" s="15" t="s">
        <v>2</v>
      </c>
      <c r="J8" s="16">
        <f>SUM(J6:J7)</f>
        <v>5</v>
      </c>
      <c r="K8" s="17">
        <v>100</v>
      </c>
      <c r="M8" s="15" t="s">
        <v>2</v>
      </c>
      <c r="N8" s="257">
        <f>SUM(N6:N7)</f>
        <v>29</v>
      </c>
      <c r="O8" s="17">
        <v>99.99999999999999</v>
      </c>
      <c r="Q8" s="15" t="s">
        <v>2</v>
      </c>
      <c r="R8" s="16">
        <f>SUM(R6:R7)</f>
        <v>19</v>
      </c>
      <c r="S8" s="17">
        <v>100</v>
      </c>
      <c r="U8" s="392" t="s">
        <v>2</v>
      </c>
      <c r="V8" s="210">
        <f>SUM(V6:V7)</f>
        <v>65</v>
      </c>
      <c r="W8" s="233">
        <v>100</v>
      </c>
      <c r="Y8" s="15" t="s">
        <v>2</v>
      </c>
      <c r="Z8" s="16">
        <f>SUM(Z6:Z7)</f>
        <v>30</v>
      </c>
      <c r="AA8" s="17">
        <v>99.99999999999999</v>
      </c>
      <c r="AC8" s="232" t="s">
        <v>2</v>
      </c>
      <c r="AD8" s="210">
        <f>SUM(AD6:AD7)</f>
        <v>202</v>
      </c>
      <c r="AE8" s="233">
        <f>SUM(AE6:AE7)</f>
        <v>100</v>
      </c>
    </row>
    <row r="9" spans="1:31" ht="16.5" customHeight="1" thickTop="1">
      <c r="A9" s="20" t="s">
        <v>12</v>
      </c>
      <c r="B9" s="91"/>
      <c r="C9" s="19"/>
      <c r="E9" s="20" t="s">
        <v>12</v>
      </c>
      <c r="F9" s="91"/>
      <c r="G9" s="19"/>
      <c r="I9" s="20" t="s">
        <v>12</v>
      </c>
      <c r="J9" s="91"/>
      <c r="K9" s="19"/>
      <c r="M9" s="20" t="s">
        <v>12</v>
      </c>
      <c r="N9" s="258"/>
      <c r="O9" s="19"/>
      <c r="Q9" s="20" t="s">
        <v>12</v>
      </c>
      <c r="R9" s="91"/>
      <c r="S9" s="19"/>
      <c r="U9" s="393" t="s">
        <v>12</v>
      </c>
      <c r="V9" s="394"/>
      <c r="W9" s="395"/>
      <c r="Y9" s="20" t="s">
        <v>12</v>
      </c>
      <c r="Z9" s="91"/>
      <c r="AA9" s="19"/>
      <c r="AC9" s="234" t="s">
        <v>12</v>
      </c>
      <c r="AD9" s="235"/>
      <c r="AE9" s="236"/>
    </row>
    <row r="10" spans="1:31" ht="16.5" customHeight="1">
      <c r="A10" s="11" t="s">
        <v>13</v>
      </c>
      <c r="B10" s="12">
        <v>7</v>
      </c>
      <c r="C10" s="13">
        <v>0</v>
      </c>
      <c r="E10" s="11" t="s">
        <v>13</v>
      </c>
      <c r="F10" s="12">
        <v>2</v>
      </c>
      <c r="G10" s="13">
        <v>25</v>
      </c>
      <c r="I10" s="11" t="s">
        <v>13</v>
      </c>
      <c r="J10" s="12">
        <v>1</v>
      </c>
      <c r="K10" s="13">
        <v>25</v>
      </c>
      <c r="M10" s="11" t="s">
        <v>13</v>
      </c>
      <c r="N10" s="256">
        <v>2</v>
      </c>
      <c r="O10" s="13">
        <v>33.33333333333333</v>
      </c>
      <c r="Q10" s="11" t="s">
        <v>13</v>
      </c>
      <c r="R10" s="12">
        <v>0</v>
      </c>
      <c r="S10" s="13">
        <v>25</v>
      </c>
      <c r="U10" s="390" t="s">
        <v>13</v>
      </c>
      <c r="V10" s="391">
        <v>5</v>
      </c>
      <c r="W10" s="231">
        <v>50</v>
      </c>
      <c r="Y10" s="11" t="s">
        <v>13</v>
      </c>
      <c r="Z10" s="12">
        <v>2</v>
      </c>
      <c r="AA10" s="13">
        <v>0</v>
      </c>
      <c r="AC10" s="24" t="s">
        <v>13</v>
      </c>
      <c r="AD10" s="230">
        <f>B10+F10+J10+N10+R10+V10+Z10</f>
        <v>19</v>
      </c>
      <c r="AE10" s="231">
        <f>+AD10/AD15*100</f>
        <v>9.405940594059405</v>
      </c>
    </row>
    <row r="11" spans="1:31" ht="16.5" customHeight="1">
      <c r="A11" s="11" t="s">
        <v>14</v>
      </c>
      <c r="B11" s="12">
        <v>24</v>
      </c>
      <c r="C11" s="13">
        <v>0</v>
      </c>
      <c r="E11" s="11" t="s">
        <v>14</v>
      </c>
      <c r="F11" s="12">
        <v>2</v>
      </c>
      <c r="G11" s="13">
        <v>50</v>
      </c>
      <c r="I11" s="11" t="s">
        <v>14</v>
      </c>
      <c r="J11" s="12">
        <v>2</v>
      </c>
      <c r="K11" s="13">
        <v>50</v>
      </c>
      <c r="M11" s="11" t="s">
        <v>14</v>
      </c>
      <c r="N11" s="256">
        <v>17</v>
      </c>
      <c r="O11" s="13">
        <v>0</v>
      </c>
      <c r="Q11" s="11" t="s">
        <v>14</v>
      </c>
      <c r="R11" s="12">
        <v>4</v>
      </c>
      <c r="S11" s="13">
        <v>25</v>
      </c>
      <c r="U11" s="390" t="s">
        <v>14</v>
      </c>
      <c r="V11" s="391">
        <v>26</v>
      </c>
      <c r="W11" s="231">
        <v>0</v>
      </c>
      <c r="Y11" s="11" t="s">
        <v>14</v>
      </c>
      <c r="Z11" s="12">
        <v>12</v>
      </c>
      <c r="AA11" s="13">
        <v>33.33333333333333</v>
      </c>
      <c r="AC11" s="24" t="s">
        <v>14</v>
      </c>
      <c r="AD11" s="230">
        <f>B11+F11+J11+N11+R11+V11+Z11</f>
        <v>87</v>
      </c>
      <c r="AE11" s="231">
        <f>+AD11/AD15*100</f>
        <v>43.06930693069307</v>
      </c>
    </row>
    <row r="12" spans="1:31" ht="16.5" customHeight="1">
      <c r="A12" s="11" t="s">
        <v>15</v>
      </c>
      <c r="B12" s="12">
        <v>12</v>
      </c>
      <c r="C12" s="13">
        <v>100</v>
      </c>
      <c r="E12" s="11" t="s">
        <v>15</v>
      </c>
      <c r="F12" s="12">
        <v>0</v>
      </c>
      <c r="G12" s="13">
        <v>25</v>
      </c>
      <c r="I12" s="11" t="s">
        <v>15</v>
      </c>
      <c r="J12" s="12">
        <v>1</v>
      </c>
      <c r="K12" s="13">
        <v>25</v>
      </c>
      <c r="M12" s="11" t="s">
        <v>15</v>
      </c>
      <c r="N12" s="256">
        <v>9</v>
      </c>
      <c r="O12" s="13">
        <v>66.66666666666666</v>
      </c>
      <c r="Q12" s="11" t="s">
        <v>15</v>
      </c>
      <c r="R12" s="12">
        <v>6</v>
      </c>
      <c r="S12" s="13">
        <v>0</v>
      </c>
      <c r="U12" s="390" t="s">
        <v>15</v>
      </c>
      <c r="V12" s="391">
        <v>24</v>
      </c>
      <c r="W12" s="231">
        <v>50</v>
      </c>
      <c r="Y12" s="11" t="s">
        <v>15</v>
      </c>
      <c r="Z12" s="12">
        <v>10</v>
      </c>
      <c r="AA12" s="13">
        <v>66.66666666666666</v>
      </c>
      <c r="AC12" s="24" t="s">
        <v>15</v>
      </c>
      <c r="AD12" s="230">
        <f>B12+F12+J12+N12+R12+V12+Z12</f>
        <v>62</v>
      </c>
      <c r="AE12" s="231">
        <f>+AD12/AD15*100</f>
        <v>30.693069306930692</v>
      </c>
    </row>
    <row r="13" spans="1:31" ht="16.5" customHeight="1">
      <c r="A13" s="11" t="s">
        <v>55</v>
      </c>
      <c r="B13" s="12">
        <v>6</v>
      </c>
      <c r="C13" s="13">
        <v>0</v>
      </c>
      <c r="E13" s="11" t="s">
        <v>55</v>
      </c>
      <c r="F13" s="12">
        <v>0</v>
      </c>
      <c r="G13" s="13">
        <v>0</v>
      </c>
      <c r="I13" s="11" t="s">
        <v>55</v>
      </c>
      <c r="J13" s="12">
        <v>1</v>
      </c>
      <c r="K13" s="13">
        <v>0</v>
      </c>
      <c r="M13" s="11" t="s">
        <v>55</v>
      </c>
      <c r="N13" s="256">
        <v>1</v>
      </c>
      <c r="O13" s="13">
        <v>0</v>
      </c>
      <c r="Q13" s="11" t="s">
        <v>55</v>
      </c>
      <c r="R13" s="12">
        <v>7</v>
      </c>
      <c r="S13" s="13">
        <v>50</v>
      </c>
      <c r="U13" s="390" t="s">
        <v>55</v>
      </c>
      <c r="V13" s="391">
        <v>10</v>
      </c>
      <c r="W13" s="231">
        <v>0</v>
      </c>
      <c r="Y13" s="11" t="s">
        <v>55</v>
      </c>
      <c r="Z13" s="12">
        <v>4</v>
      </c>
      <c r="AA13" s="13">
        <v>0</v>
      </c>
      <c r="AC13" s="24" t="s">
        <v>55</v>
      </c>
      <c r="AD13" s="230">
        <f>B13+F13+J13+N13+R13+V13+Z13</f>
        <v>29</v>
      </c>
      <c r="AE13" s="231">
        <f>AD13*100/AD15</f>
        <v>14.356435643564357</v>
      </c>
    </row>
    <row r="14" spans="1:31" ht="16.5" customHeight="1">
      <c r="A14" s="11" t="s">
        <v>56</v>
      </c>
      <c r="B14" s="14">
        <v>1</v>
      </c>
      <c r="C14" s="13">
        <v>0</v>
      </c>
      <c r="E14" s="11" t="s">
        <v>56</v>
      </c>
      <c r="F14" s="14">
        <v>0</v>
      </c>
      <c r="G14" s="13">
        <v>0</v>
      </c>
      <c r="I14" s="11" t="s">
        <v>56</v>
      </c>
      <c r="J14" s="14">
        <v>0</v>
      </c>
      <c r="K14" s="13">
        <v>0</v>
      </c>
      <c r="M14" s="11" t="s">
        <v>56</v>
      </c>
      <c r="N14" s="256">
        <v>0</v>
      </c>
      <c r="O14" s="13">
        <v>0</v>
      </c>
      <c r="Q14" s="11" t="s">
        <v>56</v>
      </c>
      <c r="R14" s="14">
        <v>2</v>
      </c>
      <c r="S14" s="13">
        <v>0</v>
      </c>
      <c r="U14" s="390" t="s">
        <v>56</v>
      </c>
      <c r="V14" s="391">
        <v>0</v>
      </c>
      <c r="W14" s="231">
        <v>0</v>
      </c>
      <c r="Y14" s="11" t="s">
        <v>56</v>
      </c>
      <c r="Z14" s="14">
        <v>2</v>
      </c>
      <c r="AA14" s="13">
        <v>0</v>
      </c>
      <c r="AC14" s="24" t="s">
        <v>56</v>
      </c>
      <c r="AD14" s="230">
        <f>B14+F14+J14+N14+R14+V14+Z14</f>
        <v>5</v>
      </c>
      <c r="AE14" s="231">
        <f>+AD14/AD15*100</f>
        <v>2.4752475247524752</v>
      </c>
    </row>
    <row r="15" spans="1:31" s="18" customFormat="1" ht="16.5" customHeight="1" thickBot="1">
      <c r="A15" s="15" t="s">
        <v>2</v>
      </c>
      <c r="B15" s="16">
        <f>SUM(B10:B14)</f>
        <v>50</v>
      </c>
      <c r="C15" s="17">
        <v>100</v>
      </c>
      <c r="E15" s="15" t="s">
        <v>2</v>
      </c>
      <c r="F15" s="16">
        <v>4</v>
      </c>
      <c r="G15" s="17">
        <v>100</v>
      </c>
      <c r="I15" s="15" t="s">
        <v>2</v>
      </c>
      <c r="J15" s="16">
        <f>SUM(J10:J14)</f>
        <v>5</v>
      </c>
      <c r="K15" s="17">
        <v>100</v>
      </c>
      <c r="M15" s="15" t="s">
        <v>2</v>
      </c>
      <c r="N15" s="257">
        <f>SUM(N10:N14)</f>
        <v>29</v>
      </c>
      <c r="O15" s="17">
        <v>99.99999999999999</v>
      </c>
      <c r="Q15" s="15" t="s">
        <v>2</v>
      </c>
      <c r="R15" s="16">
        <f>SUM(R10:R14)</f>
        <v>19</v>
      </c>
      <c r="S15" s="17">
        <v>100</v>
      </c>
      <c r="U15" s="392" t="s">
        <v>2</v>
      </c>
      <c r="V15" s="210">
        <f>SUM(V10:V14)</f>
        <v>65</v>
      </c>
      <c r="W15" s="233">
        <v>100</v>
      </c>
      <c r="Y15" s="15" t="s">
        <v>2</v>
      </c>
      <c r="Z15" s="16">
        <f>SUM(Z10:Z14)</f>
        <v>30</v>
      </c>
      <c r="AA15" s="17">
        <v>99.99999999999999</v>
      </c>
      <c r="AC15" s="232" t="s">
        <v>2</v>
      </c>
      <c r="AD15" s="210">
        <f>SUM(AD10:AD14)</f>
        <v>202</v>
      </c>
      <c r="AE15" s="233">
        <f>SUM(AE10:AE14)</f>
        <v>100</v>
      </c>
    </row>
    <row r="16" spans="1:31" s="10" customFormat="1" ht="16.5" customHeight="1" thickTop="1">
      <c r="A16" s="20" t="s">
        <v>16</v>
      </c>
      <c r="B16" s="21"/>
      <c r="C16" s="22"/>
      <c r="E16" s="20" t="s">
        <v>16</v>
      </c>
      <c r="F16" s="21"/>
      <c r="G16" s="22"/>
      <c r="I16" s="20" t="s">
        <v>16</v>
      </c>
      <c r="J16" s="21"/>
      <c r="K16" s="22"/>
      <c r="M16" s="20" t="s">
        <v>16</v>
      </c>
      <c r="N16" s="259"/>
      <c r="O16" s="22"/>
      <c r="Q16" s="20" t="s">
        <v>16</v>
      </c>
      <c r="R16" s="21"/>
      <c r="S16" s="22"/>
      <c r="U16" s="393" t="s">
        <v>16</v>
      </c>
      <c r="V16" s="396"/>
      <c r="W16" s="397"/>
      <c r="Y16" s="20" t="s">
        <v>16</v>
      </c>
      <c r="Z16" s="21"/>
      <c r="AA16" s="22"/>
      <c r="AC16" s="234" t="s">
        <v>16</v>
      </c>
      <c r="AD16" s="237"/>
      <c r="AE16" s="238"/>
    </row>
    <row r="17" spans="1:31" ht="16.5" customHeight="1">
      <c r="A17" s="11" t="s">
        <v>17</v>
      </c>
      <c r="B17" s="12">
        <v>1</v>
      </c>
      <c r="C17" s="13">
        <v>0</v>
      </c>
      <c r="E17" s="11" t="s">
        <v>17</v>
      </c>
      <c r="F17" s="12">
        <v>0</v>
      </c>
      <c r="G17" s="13">
        <v>0</v>
      </c>
      <c r="I17" s="11" t="s">
        <v>17</v>
      </c>
      <c r="J17" s="12">
        <v>0</v>
      </c>
      <c r="K17" s="13">
        <v>0</v>
      </c>
      <c r="M17" s="11" t="s">
        <v>17</v>
      </c>
      <c r="N17" s="256">
        <v>0</v>
      </c>
      <c r="O17" s="13">
        <v>0</v>
      </c>
      <c r="Q17" s="11" t="s">
        <v>17</v>
      </c>
      <c r="R17" s="12">
        <v>3</v>
      </c>
      <c r="S17" s="13">
        <v>0</v>
      </c>
      <c r="U17" s="390" t="s">
        <v>17</v>
      </c>
      <c r="V17" s="391">
        <v>0</v>
      </c>
      <c r="W17" s="231">
        <v>0</v>
      </c>
      <c r="Y17" s="11" t="s">
        <v>17</v>
      </c>
      <c r="Z17" s="12">
        <v>0</v>
      </c>
      <c r="AA17" s="13">
        <v>0</v>
      </c>
      <c r="AC17" s="24" t="s">
        <v>17</v>
      </c>
      <c r="AD17" s="230">
        <f aca="true" t="shared" si="0" ref="AD17:AD22">B17+F17+J17+N17+R17+V17+Z17</f>
        <v>4</v>
      </c>
      <c r="AE17" s="231">
        <f>+AD17/AD23*100</f>
        <v>1.9801980198019802</v>
      </c>
    </row>
    <row r="18" spans="1:31" ht="16.5" customHeight="1">
      <c r="A18" s="11" t="s">
        <v>18</v>
      </c>
      <c r="B18" s="12">
        <v>5</v>
      </c>
      <c r="C18" s="13">
        <v>0</v>
      </c>
      <c r="E18" s="11" t="s">
        <v>18</v>
      </c>
      <c r="F18" s="12">
        <v>0</v>
      </c>
      <c r="G18" s="13">
        <v>0</v>
      </c>
      <c r="I18" s="11" t="s">
        <v>18</v>
      </c>
      <c r="J18" s="12">
        <v>0</v>
      </c>
      <c r="K18" s="13">
        <v>0</v>
      </c>
      <c r="M18" s="11" t="s">
        <v>18</v>
      </c>
      <c r="N18" s="256">
        <v>2</v>
      </c>
      <c r="O18" s="13">
        <v>33.33333333333333</v>
      </c>
      <c r="Q18" s="11" t="s">
        <v>18</v>
      </c>
      <c r="R18" s="12">
        <v>5</v>
      </c>
      <c r="S18" s="13">
        <v>0</v>
      </c>
      <c r="U18" s="390" t="s">
        <v>18</v>
      </c>
      <c r="V18" s="391">
        <v>3</v>
      </c>
      <c r="W18" s="231">
        <v>0</v>
      </c>
      <c r="Y18" s="11" t="s">
        <v>18</v>
      </c>
      <c r="Z18" s="12">
        <v>4</v>
      </c>
      <c r="AA18" s="13">
        <v>16.666666666666664</v>
      </c>
      <c r="AC18" s="24" t="s">
        <v>18</v>
      </c>
      <c r="AD18" s="230">
        <f t="shared" si="0"/>
        <v>19</v>
      </c>
      <c r="AE18" s="231">
        <f>+AD18/AD23*100</f>
        <v>9.405940594059405</v>
      </c>
    </row>
    <row r="19" spans="1:31" ht="16.5" customHeight="1">
      <c r="A19" s="11" t="s">
        <v>58</v>
      </c>
      <c r="B19" s="12">
        <v>14</v>
      </c>
      <c r="C19" s="13">
        <v>0</v>
      </c>
      <c r="E19" s="11" t="s">
        <v>58</v>
      </c>
      <c r="F19" s="12">
        <v>1</v>
      </c>
      <c r="G19" s="13">
        <v>25</v>
      </c>
      <c r="I19" s="11" t="s">
        <v>58</v>
      </c>
      <c r="J19" s="12">
        <v>1</v>
      </c>
      <c r="K19" s="13">
        <v>25</v>
      </c>
      <c r="M19" s="11" t="s">
        <v>58</v>
      </c>
      <c r="N19" s="256">
        <v>11</v>
      </c>
      <c r="O19" s="13">
        <v>0</v>
      </c>
      <c r="Q19" s="11" t="s">
        <v>58</v>
      </c>
      <c r="R19" s="12">
        <v>4</v>
      </c>
      <c r="S19" s="13">
        <v>0</v>
      </c>
      <c r="U19" s="390" t="s">
        <v>58</v>
      </c>
      <c r="V19" s="391">
        <v>22</v>
      </c>
      <c r="W19" s="231">
        <v>50</v>
      </c>
      <c r="Y19" s="11" t="s">
        <v>58</v>
      </c>
      <c r="Z19" s="12">
        <v>6</v>
      </c>
      <c r="AA19" s="13">
        <v>33.33333333333333</v>
      </c>
      <c r="AC19" s="24" t="s">
        <v>58</v>
      </c>
      <c r="AD19" s="230">
        <f t="shared" si="0"/>
        <v>59</v>
      </c>
      <c r="AE19" s="231">
        <f>+AD19/AD23*100</f>
        <v>29.207920792079207</v>
      </c>
    </row>
    <row r="20" spans="1:31" ht="16.5" customHeight="1">
      <c r="A20" s="11" t="s">
        <v>19</v>
      </c>
      <c r="B20" s="12">
        <v>30</v>
      </c>
      <c r="C20" s="13">
        <v>100</v>
      </c>
      <c r="E20" s="11" t="s">
        <v>19</v>
      </c>
      <c r="F20" s="12">
        <v>3</v>
      </c>
      <c r="G20" s="13">
        <v>75</v>
      </c>
      <c r="I20" s="11" t="s">
        <v>19</v>
      </c>
      <c r="J20" s="12">
        <v>4</v>
      </c>
      <c r="K20" s="13">
        <v>75</v>
      </c>
      <c r="M20" s="11" t="s">
        <v>19</v>
      </c>
      <c r="N20" s="256">
        <v>15</v>
      </c>
      <c r="O20" s="13">
        <v>66.66666666666666</v>
      </c>
      <c r="Q20" s="11" t="s">
        <v>19</v>
      </c>
      <c r="R20" s="12">
        <v>7</v>
      </c>
      <c r="S20" s="13">
        <v>100</v>
      </c>
      <c r="U20" s="390" t="s">
        <v>19</v>
      </c>
      <c r="V20" s="391">
        <v>36</v>
      </c>
      <c r="W20" s="231">
        <v>50</v>
      </c>
      <c r="Y20" s="11" t="s">
        <v>19</v>
      </c>
      <c r="Z20" s="12">
        <v>19</v>
      </c>
      <c r="AA20" s="13">
        <v>50</v>
      </c>
      <c r="AC20" s="24" t="s">
        <v>19</v>
      </c>
      <c r="AD20" s="230">
        <f t="shared" si="0"/>
        <v>114</v>
      </c>
      <c r="AE20" s="231">
        <f>+AD20/AD23*100</f>
        <v>56.43564356435643</v>
      </c>
    </row>
    <row r="21" spans="1:31" ht="16.5" customHeight="1">
      <c r="A21" s="11" t="s">
        <v>57</v>
      </c>
      <c r="B21" s="12">
        <v>0</v>
      </c>
      <c r="C21" s="13">
        <v>0</v>
      </c>
      <c r="E21" s="11" t="s">
        <v>57</v>
      </c>
      <c r="F21" s="12">
        <v>0</v>
      </c>
      <c r="G21" s="13">
        <v>0</v>
      </c>
      <c r="I21" s="11" t="s">
        <v>57</v>
      </c>
      <c r="J21" s="12">
        <v>0</v>
      </c>
      <c r="K21" s="13">
        <v>0</v>
      </c>
      <c r="M21" s="11" t="s">
        <v>57</v>
      </c>
      <c r="N21" s="256">
        <v>1</v>
      </c>
      <c r="O21" s="13">
        <v>0</v>
      </c>
      <c r="Q21" s="11" t="s">
        <v>57</v>
      </c>
      <c r="R21" s="12">
        <v>0</v>
      </c>
      <c r="S21" s="13">
        <v>0</v>
      </c>
      <c r="U21" s="390" t="s">
        <v>57</v>
      </c>
      <c r="V21" s="391">
        <v>4</v>
      </c>
      <c r="W21" s="231">
        <v>0</v>
      </c>
      <c r="Y21" s="11" t="s">
        <v>57</v>
      </c>
      <c r="Z21" s="12">
        <v>1</v>
      </c>
      <c r="AA21" s="13">
        <v>0</v>
      </c>
      <c r="AC21" s="24" t="s">
        <v>57</v>
      </c>
      <c r="AD21" s="230">
        <f t="shared" si="0"/>
        <v>6</v>
      </c>
      <c r="AE21" s="231">
        <f>+AD21/AD23*100</f>
        <v>2.9702970297029703</v>
      </c>
    </row>
    <row r="22" spans="1:31" ht="16.5" customHeight="1">
      <c r="A22" s="11" t="s">
        <v>20</v>
      </c>
      <c r="B22" s="14">
        <v>0</v>
      </c>
      <c r="C22" s="13">
        <v>0</v>
      </c>
      <c r="E22" s="11" t="s">
        <v>20</v>
      </c>
      <c r="F22" s="14">
        <v>0</v>
      </c>
      <c r="G22" s="13">
        <v>0</v>
      </c>
      <c r="I22" s="11" t="s">
        <v>20</v>
      </c>
      <c r="J22" s="14">
        <v>0</v>
      </c>
      <c r="K22" s="13">
        <v>0</v>
      </c>
      <c r="M22" s="11" t="s">
        <v>20</v>
      </c>
      <c r="N22" s="256">
        <v>0</v>
      </c>
      <c r="O22" s="13">
        <v>0</v>
      </c>
      <c r="Q22" s="11" t="s">
        <v>20</v>
      </c>
      <c r="R22" s="14">
        <v>0</v>
      </c>
      <c r="S22" s="13">
        <v>0</v>
      </c>
      <c r="U22" s="390" t="s">
        <v>20</v>
      </c>
      <c r="V22" s="391">
        <v>0</v>
      </c>
      <c r="W22" s="231">
        <v>0</v>
      </c>
      <c r="Y22" s="11" t="s">
        <v>20</v>
      </c>
      <c r="Z22" s="14">
        <v>0</v>
      </c>
      <c r="AA22" s="13">
        <v>0</v>
      </c>
      <c r="AC22" s="24" t="s">
        <v>20</v>
      </c>
      <c r="AD22" s="230">
        <f t="shared" si="0"/>
        <v>0</v>
      </c>
      <c r="AE22" s="231">
        <f>+AD22/AD23*100</f>
        <v>0</v>
      </c>
    </row>
    <row r="23" spans="1:31" s="18" customFormat="1" ht="16.5" customHeight="1" thickBot="1">
      <c r="A23" s="15" t="s">
        <v>2</v>
      </c>
      <c r="B23" s="16">
        <f>SUM(B17:B22)</f>
        <v>50</v>
      </c>
      <c r="C23" s="17">
        <v>100</v>
      </c>
      <c r="E23" s="15" t="s">
        <v>2</v>
      </c>
      <c r="F23" s="16">
        <v>4</v>
      </c>
      <c r="G23" s="17">
        <v>100</v>
      </c>
      <c r="I23" s="15" t="s">
        <v>2</v>
      </c>
      <c r="J23" s="16">
        <f>SUM(J17:J22)</f>
        <v>5</v>
      </c>
      <c r="K23" s="17">
        <v>100</v>
      </c>
      <c r="M23" s="15" t="s">
        <v>2</v>
      </c>
      <c r="N23" s="257">
        <f>SUM(N17:N22)</f>
        <v>29</v>
      </c>
      <c r="O23" s="17">
        <v>99.99999999999999</v>
      </c>
      <c r="Q23" s="15" t="s">
        <v>2</v>
      </c>
      <c r="R23" s="16">
        <f>SUM(R17:R22)</f>
        <v>19</v>
      </c>
      <c r="S23" s="17">
        <v>100</v>
      </c>
      <c r="U23" s="392" t="s">
        <v>2</v>
      </c>
      <c r="V23" s="210">
        <f>SUM(V17:V22)</f>
        <v>65</v>
      </c>
      <c r="W23" s="233">
        <v>100</v>
      </c>
      <c r="Y23" s="15" t="s">
        <v>2</v>
      </c>
      <c r="Z23" s="16">
        <f>SUM(Z17:Z22)</f>
        <v>30</v>
      </c>
      <c r="AA23" s="17">
        <v>100</v>
      </c>
      <c r="AC23" s="232" t="s">
        <v>2</v>
      </c>
      <c r="AD23" s="210">
        <f>SUM(AD17:AD22)</f>
        <v>202</v>
      </c>
      <c r="AE23" s="233">
        <f>SUM(AE17:AE22)</f>
        <v>100</v>
      </c>
    </row>
    <row r="24" spans="1:31" s="10" customFormat="1" ht="16.5" customHeight="1" thickTop="1">
      <c r="A24" s="20" t="s">
        <v>21</v>
      </c>
      <c r="B24" s="21"/>
      <c r="C24" s="22"/>
      <c r="E24" s="20" t="s">
        <v>21</v>
      </c>
      <c r="F24" s="21"/>
      <c r="G24" s="22"/>
      <c r="I24" s="20" t="s">
        <v>21</v>
      </c>
      <c r="J24" s="21"/>
      <c r="K24" s="22"/>
      <c r="M24" s="20" t="s">
        <v>21</v>
      </c>
      <c r="N24" s="259"/>
      <c r="O24" s="22"/>
      <c r="Q24" s="20" t="s">
        <v>21</v>
      </c>
      <c r="R24" s="21"/>
      <c r="S24" s="22"/>
      <c r="U24" s="393" t="s">
        <v>21</v>
      </c>
      <c r="V24" s="396"/>
      <c r="W24" s="397"/>
      <c r="Y24" s="20" t="s">
        <v>21</v>
      </c>
      <c r="Z24" s="21"/>
      <c r="AA24" s="22"/>
      <c r="AC24" s="234" t="s">
        <v>21</v>
      </c>
      <c r="AD24" s="237"/>
      <c r="AE24" s="238"/>
    </row>
    <row r="25" spans="1:31" ht="16.5" customHeight="1">
      <c r="A25" s="11" t="s">
        <v>22</v>
      </c>
      <c r="B25" s="12">
        <v>5</v>
      </c>
      <c r="C25" s="13">
        <v>0</v>
      </c>
      <c r="E25" s="11" t="s">
        <v>22</v>
      </c>
      <c r="F25" s="12">
        <v>0</v>
      </c>
      <c r="G25" s="13">
        <v>0</v>
      </c>
      <c r="I25" s="11" t="s">
        <v>22</v>
      </c>
      <c r="J25" s="12">
        <v>0</v>
      </c>
      <c r="K25" s="13">
        <v>0</v>
      </c>
      <c r="M25" s="11" t="s">
        <v>22</v>
      </c>
      <c r="N25" s="256">
        <v>0</v>
      </c>
      <c r="O25" s="13">
        <v>0</v>
      </c>
      <c r="Q25" s="11" t="s">
        <v>22</v>
      </c>
      <c r="R25" s="12">
        <v>2</v>
      </c>
      <c r="S25" s="13">
        <v>0</v>
      </c>
      <c r="U25" s="390" t="s">
        <v>22</v>
      </c>
      <c r="V25" s="391">
        <v>3</v>
      </c>
      <c r="W25" s="231">
        <v>0</v>
      </c>
      <c r="Y25" s="11" t="s">
        <v>22</v>
      </c>
      <c r="Z25" s="12">
        <v>5</v>
      </c>
      <c r="AA25" s="13">
        <v>0</v>
      </c>
      <c r="AC25" s="24" t="s">
        <v>22</v>
      </c>
      <c r="AD25" s="230">
        <f>B25+F25+J25+N25+R25+V25+Z25</f>
        <v>15</v>
      </c>
      <c r="AE25" s="231">
        <f>+AD25/AD29*100</f>
        <v>7.425742574257425</v>
      </c>
    </row>
    <row r="26" spans="1:31" ht="16.5" customHeight="1">
      <c r="A26" s="11" t="s">
        <v>23</v>
      </c>
      <c r="B26" s="12">
        <v>9</v>
      </c>
      <c r="C26" s="13">
        <v>100</v>
      </c>
      <c r="E26" s="11" t="s">
        <v>23</v>
      </c>
      <c r="F26" s="12">
        <v>1</v>
      </c>
      <c r="G26" s="13">
        <v>0</v>
      </c>
      <c r="I26" s="11" t="s">
        <v>23</v>
      </c>
      <c r="J26" s="12">
        <v>2</v>
      </c>
      <c r="K26" s="13">
        <v>0</v>
      </c>
      <c r="M26" s="11" t="s">
        <v>23</v>
      </c>
      <c r="N26" s="256">
        <v>3</v>
      </c>
      <c r="O26" s="13">
        <v>66.66666666666666</v>
      </c>
      <c r="Q26" s="11" t="s">
        <v>23</v>
      </c>
      <c r="R26" s="12">
        <v>7</v>
      </c>
      <c r="S26" s="13">
        <v>75</v>
      </c>
      <c r="U26" s="390" t="s">
        <v>23</v>
      </c>
      <c r="V26" s="391">
        <v>11</v>
      </c>
      <c r="W26" s="231">
        <v>0</v>
      </c>
      <c r="Y26" s="11" t="s">
        <v>23</v>
      </c>
      <c r="Z26" s="12">
        <v>8</v>
      </c>
      <c r="AA26" s="13">
        <v>33.33333333333333</v>
      </c>
      <c r="AC26" s="24" t="s">
        <v>23</v>
      </c>
      <c r="AD26" s="230">
        <f>B26+F26+J26+N26+R26+V26+Z26</f>
        <v>41</v>
      </c>
      <c r="AE26" s="231">
        <f>+AD26/AD29*100</f>
        <v>20.2970297029703</v>
      </c>
    </row>
    <row r="27" spans="1:31" ht="16.5" customHeight="1">
      <c r="A27" s="11" t="s">
        <v>24</v>
      </c>
      <c r="B27" s="12">
        <v>35</v>
      </c>
      <c r="C27" s="13">
        <v>0</v>
      </c>
      <c r="E27" s="11" t="s">
        <v>24</v>
      </c>
      <c r="F27" s="12">
        <v>3</v>
      </c>
      <c r="G27" s="13">
        <v>100</v>
      </c>
      <c r="I27" s="11" t="s">
        <v>24</v>
      </c>
      <c r="J27" s="12">
        <v>2</v>
      </c>
      <c r="K27" s="13">
        <v>100</v>
      </c>
      <c r="M27" s="11" t="s">
        <v>24</v>
      </c>
      <c r="N27" s="256">
        <v>26</v>
      </c>
      <c r="O27" s="13">
        <v>33.33333333333333</v>
      </c>
      <c r="Q27" s="11" t="s">
        <v>24</v>
      </c>
      <c r="R27" s="12">
        <v>6</v>
      </c>
      <c r="S27" s="13">
        <v>25</v>
      </c>
      <c r="U27" s="390" t="s">
        <v>24</v>
      </c>
      <c r="V27" s="391">
        <v>50</v>
      </c>
      <c r="W27" s="231">
        <v>100</v>
      </c>
      <c r="Y27" s="11" t="s">
        <v>24</v>
      </c>
      <c r="Z27" s="12">
        <v>16</v>
      </c>
      <c r="AA27" s="13">
        <v>66.66666666666666</v>
      </c>
      <c r="AC27" s="24" t="s">
        <v>24</v>
      </c>
      <c r="AD27" s="230">
        <f>B27+F27+J27+N27+R27+V27+Z27</f>
        <v>138</v>
      </c>
      <c r="AE27" s="231">
        <f>+AD27/AD29*100</f>
        <v>68.31683168316832</v>
      </c>
    </row>
    <row r="28" spans="1:31" ht="16.5" customHeight="1">
      <c r="A28" s="11" t="s">
        <v>25</v>
      </c>
      <c r="B28" s="14">
        <v>1</v>
      </c>
      <c r="C28" s="13">
        <v>0</v>
      </c>
      <c r="E28" s="11" t="s">
        <v>25</v>
      </c>
      <c r="F28" s="14">
        <v>0</v>
      </c>
      <c r="G28" s="13">
        <v>0</v>
      </c>
      <c r="I28" s="11" t="s">
        <v>25</v>
      </c>
      <c r="J28" s="14">
        <v>1</v>
      </c>
      <c r="K28" s="13">
        <v>0</v>
      </c>
      <c r="M28" s="11" t="s">
        <v>25</v>
      </c>
      <c r="N28" s="256">
        <v>0</v>
      </c>
      <c r="O28" s="13">
        <v>0</v>
      </c>
      <c r="Q28" s="11" t="s">
        <v>25</v>
      </c>
      <c r="R28" s="14">
        <v>4</v>
      </c>
      <c r="S28" s="13">
        <v>0</v>
      </c>
      <c r="U28" s="390" t="s">
        <v>25</v>
      </c>
      <c r="V28" s="391">
        <v>1</v>
      </c>
      <c r="W28" s="231">
        <v>0</v>
      </c>
      <c r="Y28" s="11" t="s">
        <v>25</v>
      </c>
      <c r="Z28" s="14">
        <v>1</v>
      </c>
      <c r="AA28" s="13">
        <v>0</v>
      </c>
      <c r="AC28" s="24" t="s">
        <v>25</v>
      </c>
      <c r="AD28" s="230">
        <f>B28+F28+J28+N28+R28+V28+Z28</f>
        <v>8</v>
      </c>
      <c r="AE28" s="231">
        <f>+AD28/AD29*100</f>
        <v>3.9603960396039604</v>
      </c>
    </row>
    <row r="29" spans="1:31" s="18" customFormat="1" ht="16.5" customHeight="1" thickBot="1">
      <c r="A29" s="15" t="s">
        <v>2</v>
      </c>
      <c r="B29" s="16">
        <f>SUM(B25:B28)</f>
        <v>50</v>
      </c>
      <c r="C29" s="17">
        <v>100</v>
      </c>
      <c r="E29" s="15" t="s">
        <v>2</v>
      </c>
      <c r="F29" s="16">
        <v>4</v>
      </c>
      <c r="G29" s="17">
        <v>100</v>
      </c>
      <c r="I29" s="15" t="s">
        <v>2</v>
      </c>
      <c r="J29" s="16">
        <f>SUM(J25:J28)</f>
        <v>5</v>
      </c>
      <c r="K29" s="17">
        <v>100</v>
      </c>
      <c r="M29" s="15" t="s">
        <v>2</v>
      </c>
      <c r="N29" s="257">
        <f>SUM(N25:N28)</f>
        <v>29</v>
      </c>
      <c r="O29" s="17">
        <v>99.99999999999999</v>
      </c>
      <c r="Q29" s="15" t="s">
        <v>2</v>
      </c>
      <c r="R29" s="16">
        <f>SUM(R25:R28)</f>
        <v>19</v>
      </c>
      <c r="S29" s="17">
        <v>100</v>
      </c>
      <c r="U29" s="392" t="s">
        <v>2</v>
      </c>
      <c r="V29" s="210">
        <f>SUM(V25:V28)</f>
        <v>65</v>
      </c>
      <c r="W29" s="233">
        <v>100</v>
      </c>
      <c r="Y29" s="15" t="s">
        <v>2</v>
      </c>
      <c r="Z29" s="16">
        <f>SUM(Z25:Z28)</f>
        <v>30</v>
      </c>
      <c r="AA29" s="17">
        <v>99.99999999999999</v>
      </c>
      <c r="AC29" s="232" t="s">
        <v>2</v>
      </c>
      <c r="AD29" s="210">
        <f>SUM(AD25:AD28)</f>
        <v>202</v>
      </c>
      <c r="AE29" s="233">
        <f>SUM(AE25:AE28)</f>
        <v>100.00000000000001</v>
      </c>
    </row>
    <row r="30" spans="1:31" s="10" customFormat="1" ht="16.5" customHeight="1" thickTop="1">
      <c r="A30" s="23" t="s">
        <v>26</v>
      </c>
      <c r="B30" s="8"/>
      <c r="C30" s="22"/>
      <c r="E30" s="23" t="s">
        <v>26</v>
      </c>
      <c r="F30" s="8"/>
      <c r="G30" s="22"/>
      <c r="I30" s="23" t="s">
        <v>26</v>
      </c>
      <c r="J30" s="8"/>
      <c r="K30" s="22"/>
      <c r="M30" s="23" t="s">
        <v>26</v>
      </c>
      <c r="N30" s="260"/>
      <c r="O30" s="22"/>
      <c r="Q30" s="23" t="s">
        <v>26</v>
      </c>
      <c r="R30" s="8"/>
      <c r="S30" s="22"/>
      <c r="U30" s="387" t="s">
        <v>26</v>
      </c>
      <c r="V30" s="388"/>
      <c r="W30" s="397"/>
      <c r="Y30" s="23" t="s">
        <v>26</v>
      </c>
      <c r="Z30" s="8"/>
      <c r="AA30" s="22"/>
      <c r="AC30" s="227" t="s">
        <v>26</v>
      </c>
      <c r="AD30" s="228"/>
      <c r="AE30" s="238"/>
    </row>
    <row r="31" spans="1:31" ht="16.5" customHeight="1">
      <c r="A31" s="24" t="s">
        <v>27</v>
      </c>
      <c r="B31" s="12">
        <v>3</v>
      </c>
      <c r="C31" s="13">
        <v>0</v>
      </c>
      <c r="E31" s="24" t="s">
        <v>27</v>
      </c>
      <c r="F31" s="12">
        <v>0</v>
      </c>
      <c r="G31" s="13">
        <v>0</v>
      </c>
      <c r="I31" s="24" t="s">
        <v>27</v>
      </c>
      <c r="J31" s="12">
        <v>0</v>
      </c>
      <c r="K31" s="13">
        <v>0</v>
      </c>
      <c r="M31" s="24" t="s">
        <v>27</v>
      </c>
      <c r="N31" s="256">
        <v>0</v>
      </c>
      <c r="O31" s="13">
        <v>0</v>
      </c>
      <c r="Q31" s="24" t="s">
        <v>27</v>
      </c>
      <c r="R31" s="12">
        <v>1</v>
      </c>
      <c r="S31" s="13">
        <v>0</v>
      </c>
      <c r="U31" s="390" t="s">
        <v>27</v>
      </c>
      <c r="V31" s="391">
        <v>4</v>
      </c>
      <c r="W31" s="231">
        <v>0</v>
      </c>
      <c r="Y31" s="24" t="s">
        <v>27</v>
      </c>
      <c r="Z31" s="12">
        <v>6</v>
      </c>
      <c r="AA31" s="13">
        <v>16.666666666666664</v>
      </c>
      <c r="AC31" s="24" t="s">
        <v>27</v>
      </c>
      <c r="AD31" s="230">
        <f aca="true" t="shared" si="1" ref="AD31:AD36">B31+F31+J31+N31+R31+V31+Z31</f>
        <v>14</v>
      </c>
      <c r="AE31" s="231">
        <f>+AD31/AD37*100</f>
        <v>6.9306930693069315</v>
      </c>
    </row>
    <row r="32" spans="1:31" ht="16.5" customHeight="1">
      <c r="A32" s="24" t="s">
        <v>28</v>
      </c>
      <c r="B32" s="12">
        <v>28</v>
      </c>
      <c r="C32" s="13">
        <v>0</v>
      </c>
      <c r="E32" s="24" t="s">
        <v>28</v>
      </c>
      <c r="F32" s="12">
        <v>2</v>
      </c>
      <c r="G32" s="13">
        <v>50</v>
      </c>
      <c r="I32" s="24" t="s">
        <v>28</v>
      </c>
      <c r="J32" s="12">
        <v>2</v>
      </c>
      <c r="K32" s="13">
        <v>50</v>
      </c>
      <c r="M32" s="24" t="s">
        <v>28</v>
      </c>
      <c r="N32" s="256">
        <v>24</v>
      </c>
      <c r="O32" s="13">
        <v>66.66666666666666</v>
      </c>
      <c r="Q32" s="24" t="s">
        <v>28</v>
      </c>
      <c r="R32" s="12">
        <v>13</v>
      </c>
      <c r="S32" s="13">
        <v>50</v>
      </c>
      <c r="U32" s="390" t="s">
        <v>28</v>
      </c>
      <c r="V32" s="391">
        <v>36</v>
      </c>
      <c r="W32" s="231">
        <v>100</v>
      </c>
      <c r="Y32" s="24" t="s">
        <v>28</v>
      </c>
      <c r="Z32" s="12">
        <v>14</v>
      </c>
      <c r="AA32" s="13">
        <v>66.66666666666666</v>
      </c>
      <c r="AC32" s="24" t="s">
        <v>28</v>
      </c>
      <c r="AD32" s="230">
        <f t="shared" si="1"/>
        <v>119</v>
      </c>
      <c r="AE32" s="231">
        <f>+AD32/AD37*100</f>
        <v>58.91089108910891</v>
      </c>
    </row>
    <row r="33" spans="1:31" ht="16.5" customHeight="1">
      <c r="A33" s="24" t="s">
        <v>29</v>
      </c>
      <c r="B33" s="12">
        <v>9</v>
      </c>
      <c r="C33" s="13">
        <v>0</v>
      </c>
      <c r="E33" s="24" t="s">
        <v>29</v>
      </c>
      <c r="F33" s="12">
        <v>1</v>
      </c>
      <c r="G33" s="13">
        <v>0</v>
      </c>
      <c r="I33" s="24" t="s">
        <v>29</v>
      </c>
      <c r="J33" s="12">
        <v>1</v>
      </c>
      <c r="K33" s="13">
        <v>0</v>
      </c>
      <c r="M33" s="24" t="s">
        <v>29</v>
      </c>
      <c r="N33" s="256">
        <v>3</v>
      </c>
      <c r="O33" s="13">
        <v>33.33333333333333</v>
      </c>
      <c r="Q33" s="24" t="s">
        <v>29</v>
      </c>
      <c r="R33" s="12">
        <v>1</v>
      </c>
      <c r="S33" s="13">
        <v>0</v>
      </c>
      <c r="U33" s="390" t="s">
        <v>29</v>
      </c>
      <c r="V33" s="391">
        <v>7</v>
      </c>
      <c r="W33" s="231">
        <v>0</v>
      </c>
      <c r="Y33" s="24" t="s">
        <v>29</v>
      </c>
      <c r="Z33" s="12">
        <v>2</v>
      </c>
      <c r="AA33" s="13">
        <v>0</v>
      </c>
      <c r="AC33" s="24" t="s">
        <v>29</v>
      </c>
      <c r="AD33" s="230">
        <f t="shared" si="1"/>
        <v>24</v>
      </c>
      <c r="AE33" s="231">
        <f>+AD33/AD37*100</f>
        <v>11.881188118811881</v>
      </c>
    </row>
    <row r="34" spans="1:31" ht="16.5" customHeight="1">
      <c r="A34" s="24" t="s">
        <v>30</v>
      </c>
      <c r="B34" s="12">
        <v>1</v>
      </c>
      <c r="C34" s="13">
        <v>0</v>
      </c>
      <c r="E34" s="24" t="s">
        <v>30</v>
      </c>
      <c r="F34" s="12">
        <v>0</v>
      </c>
      <c r="G34" s="13">
        <v>25</v>
      </c>
      <c r="I34" s="24" t="s">
        <v>30</v>
      </c>
      <c r="J34" s="12">
        <v>0</v>
      </c>
      <c r="K34" s="13">
        <v>25</v>
      </c>
      <c r="M34" s="24" t="s">
        <v>30</v>
      </c>
      <c r="N34" s="256">
        <v>1</v>
      </c>
      <c r="O34" s="13">
        <v>0</v>
      </c>
      <c r="Q34" s="24" t="s">
        <v>30</v>
      </c>
      <c r="R34" s="12">
        <v>2</v>
      </c>
      <c r="S34" s="13">
        <v>0</v>
      </c>
      <c r="U34" s="390" t="s">
        <v>30</v>
      </c>
      <c r="V34" s="391">
        <v>5</v>
      </c>
      <c r="W34" s="231">
        <v>0</v>
      </c>
      <c r="Y34" s="24" t="s">
        <v>30</v>
      </c>
      <c r="Z34" s="12">
        <v>1</v>
      </c>
      <c r="AA34" s="13">
        <v>0</v>
      </c>
      <c r="AC34" s="24" t="s">
        <v>30</v>
      </c>
      <c r="AD34" s="230">
        <f t="shared" si="1"/>
        <v>10</v>
      </c>
      <c r="AE34" s="231">
        <f>+AD34/AD37*100</f>
        <v>4.9504950495049505</v>
      </c>
    </row>
    <row r="35" spans="1:31" ht="16.5" customHeight="1">
      <c r="A35" s="11" t="s">
        <v>31</v>
      </c>
      <c r="B35" s="12">
        <v>2</v>
      </c>
      <c r="C35" s="13">
        <v>0</v>
      </c>
      <c r="E35" s="11" t="s">
        <v>31</v>
      </c>
      <c r="F35" s="12">
        <v>0</v>
      </c>
      <c r="G35" s="13">
        <v>25</v>
      </c>
      <c r="I35" s="11" t="s">
        <v>31</v>
      </c>
      <c r="J35" s="12">
        <v>0</v>
      </c>
      <c r="K35" s="13">
        <v>25</v>
      </c>
      <c r="M35" s="11" t="s">
        <v>31</v>
      </c>
      <c r="N35" s="256">
        <v>0</v>
      </c>
      <c r="O35" s="13">
        <v>0</v>
      </c>
      <c r="Q35" s="11" t="s">
        <v>31</v>
      </c>
      <c r="R35" s="12">
        <v>1</v>
      </c>
      <c r="S35" s="13">
        <v>0</v>
      </c>
      <c r="U35" s="390" t="s">
        <v>31</v>
      </c>
      <c r="V35" s="391">
        <v>2</v>
      </c>
      <c r="W35" s="231">
        <v>0</v>
      </c>
      <c r="Y35" s="11" t="s">
        <v>31</v>
      </c>
      <c r="Z35" s="12">
        <v>2</v>
      </c>
      <c r="AA35" s="13">
        <v>0</v>
      </c>
      <c r="AC35" s="24" t="s">
        <v>31</v>
      </c>
      <c r="AD35" s="230">
        <f t="shared" si="1"/>
        <v>7</v>
      </c>
      <c r="AE35" s="231">
        <f>+AD35/AD37*100</f>
        <v>3.4653465346534658</v>
      </c>
    </row>
    <row r="36" spans="1:31" ht="16.5" customHeight="1">
      <c r="A36" s="11" t="s">
        <v>32</v>
      </c>
      <c r="B36" s="14">
        <v>7</v>
      </c>
      <c r="C36" s="13">
        <v>100</v>
      </c>
      <c r="E36" s="11" t="s">
        <v>32</v>
      </c>
      <c r="F36" s="14">
        <v>1</v>
      </c>
      <c r="G36" s="13">
        <v>0</v>
      </c>
      <c r="I36" s="11" t="s">
        <v>32</v>
      </c>
      <c r="J36" s="14">
        <v>2</v>
      </c>
      <c r="K36" s="13">
        <v>0</v>
      </c>
      <c r="M36" s="11" t="s">
        <v>32</v>
      </c>
      <c r="N36" s="256">
        <v>1</v>
      </c>
      <c r="O36" s="13">
        <v>0</v>
      </c>
      <c r="Q36" s="11" t="s">
        <v>32</v>
      </c>
      <c r="R36" s="14">
        <v>1</v>
      </c>
      <c r="S36" s="13">
        <v>50</v>
      </c>
      <c r="U36" s="390" t="s">
        <v>32</v>
      </c>
      <c r="V36" s="391">
        <v>11</v>
      </c>
      <c r="W36" s="231">
        <v>0</v>
      </c>
      <c r="Y36" s="11" t="s">
        <v>32</v>
      </c>
      <c r="Z36" s="14">
        <v>5</v>
      </c>
      <c r="AA36" s="13">
        <v>16.666666666666664</v>
      </c>
      <c r="AC36" s="24" t="s">
        <v>32</v>
      </c>
      <c r="AD36" s="230">
        <f t="shared" si="1"/>
        <v>28</v>
      </c>
      <c r="AE36" s="231">
        <f>+AD36/AD37*100</f>
        <v>13.861386138613863</v>
      </c>
    </row>
    <row r="37" spans="1:31" s="18" customFormat="1" ht="16.5" customHeight="1" thickBot="1">
      <c r="A37" s="15" t="s">
        <v>2</v>
      </c>
      <c r="B37" s="16">
        <f>SUM(B31:B36)</f>
        <v>50</v>
      </c>
      <c r="C37" s="17">
        <v>100</v>
      </c>
      <c r="E37" s="15" t="s">
        <v>2</v>
      </c>
      <c r="F37" s="16">
        <v>4</v>
      </c>
      <c r="G37" s="17">
        <v>100</v>
      </c>
      <c r="I37" s="15" t="s">
        <v>2</v>
      </c>
      <c r="J37" s="16">
        <f>SUM(J31:J36)</f>
        <v>5</v>
      </c>
      <c r="K37" s="17">
        <v>100</v>
      </c>
      <c r="M37" s="15" t="s">
        <v>2</v>
      </c>
      <c r="N37" s="257">
        <f>SUM(N31:N36)</f>
        <v>29</v>
      </c>
      <c r="O37" s="17">
        <v>100</v>
      </c>
      <c r="Q37" s="15" t="s">
        <v>2</v>
      </c>
      <c r="R37" s="16">
        <f>SUM(R31:R36)</f>
        <v>19</v>
      </c>
      <c r="S37" s="17">
        <v>100</v>
      </c>
      <c r="U37" s="392" t="s">
        <v>2</v>
      </c>
      <c r="V37" s="210">
        <f>SUM(V31:V36)</f>
        <v>65</v>
      </c>
      <c r="W37" s="233">
        <v>100</v>
      </c>
      <c r="Y37" s="15" t="s">
        <v>2</v>
      </c>
      <c r="Z37" s="16">
        <f>SUM(Z31:Z36)</f>
        <v>30</v>
      </c>
      <c r="AA37" s="17">
        <v>100</v>
      </c>
      <c r="AC37" s="232" t="s">
        <v>2</v>
      </c>
      <c r="AD37" s="210">
        <f>SUM(AD31:AD36)</f>
        <v>202</v>
      </c>
      <c r="AE37" s="233">
        <f>+AD37/AD37*100</f>
        <v>100</v>
      </c>
    </row>
    <row r="38" spans="1:31" s="27" customFormat="1" ht="16.5" customHeight="1" thickTop="1">
      <c r="A38" s="20" t="s">
        <v>33</v>
      </c>
      <c r="B38" s="25"/>
      <c r="C38" s="26"/>
      <c r="E38" s="20" t="s">
        <v>33</v>
      </c>
      <c r="F38" s="25"/>
      <c r="G38" s="26"/>
      <c r="I38" s="20" t="s">
        <v>33</v>
      </c>
      <c r="J38" s="25"/>
      <c r="K38" s="26"/>
      <c r="M38" s="20" t="s">
        <v>33</v>
      </c>
      <c r="N38" s="258"/>
      <c r="O38" s="26"/>
      <c r="Q38" s="20" t="s">
        <v>33</v>
      </c>
      <c r="R38" s="25"/>
      <c r="S38" s="26"/>
      <c r="U38" s="393" t="s">
        <v>33</v>
      </c>
      <c r="V38" s="394"/>
      <c r="W38" s="395"/>
      <c r="Y38" s="20" t="s">
        <v>33</v>
      </c>
      <c r="Z38" s="25"/>
      <c r="AA38" s="26"/>
      <c r="AC38" s="234" t="s">
        <v>33</v>
      </c>
      <c r="AD38" s="235"/>
      <c r="AE38" s="236"/>
    </row>
    <row r="39" spans="1:31" ht="16.5" customHeight="1">
      <c r="A39" s="11" t="s">
        <v>34</v>
      </c>
      <c r="B39" s="12">
        <v>40</v>
      </c>
      <c r="C39" s="13">
        <v>0</v>
      </c>
      <c r="E39" s="11" t="s">
        <v>34</v>
      </c>
      <c r="F39" s="12">
        <v>0</v>
      </c>
      <c r="G39" s="13">
        <v>50</v>
      </c>
      <c r="I39" s="11" t="s">
        <v>34</v>
      </c>
      <c r="J39" s="12">
        <v>4</v>
      </c>
      <c r="K39" s="13">
        <v>50</v>
      </c>
      <c r="M39" s="11" t="s">
        <v>34</v>
      </c>
      <c r="N39" s="256">
        <v>27</v>
      </c>
      <c r="O39" s="13">
        <v>100</v>
      </c>
      <c r="Q39" s="11" t="s">
        <v>34</v>
      </c>
      <c r="R39" s="12">
        <v>13</v>
      </c>
      <c r="S39" s="13">
        <v>50</v>
      </c>
      <c r="U39" s="390" t="s">
        <v>34</v>
      </c>
      <c r="V39" s="391">
        <v>50</v>
      </c>
      <c r="W39" s="231">
        <v>100</v>
      </c>
      <c r="Y39" s="11" t="s">
        <v>34</v>
      </c>
      <c r="Z39" s="12">
        <v>24</v>
      </c>
      <c r="AA39" s="13">
        <v>83.33333333333334</v>
      </c>
      <c r="AC39" s="24" t="s">
        <v>34</v>
      </c>
      <c r="AD39" s="230">
        <f aca="true" t="shared" si="2" ref="AD39:AD44">B39+F39+J39+N39+R39+V39+Z39</f>
        <v>158</v>
      </c>
      <c r="AE39" s="231">
        <f>+AD39/AD45*100</f>
        <v>78.21782178217822</v>
      </c>
    </row>
    <row r="40" spans="1:31" ht="16.5" customHeight="1">
      <c r="A40" s="11" t="s">
        <v>35</v>
      </c>
      <c r="B40" s="12">
        <v>4</v>
      </c>
      <c r="C40" s="13">
        <v>100</v>
      </c>
      <c r="E40" s="11" t="s">
        <v>35</v>
      </c>
      <c r="F40" s="12">
        <v>3</v>
      </c>
      <c r="G40" s="13">
        <v>50</v>
      </c>
      <c r="I40" s="11" t="s">
        <v>35</v>
      </c>
      <c r="J40" s="12">
        <v>0</v>
      </c>
      <c r="K40" s="13">
        <v>50</v>
      </c>
      <c r="M40" s="11" t="s">
        <v>35</v>
      </c>
      <c r="N40" s="256">
        <v>0</v>
      </c>
      <c r="O40" s="13">
        <v>0</v>
      </c>
      <c r="Q40" s="11" t="s">
        <v>35</v>
      </c>
      <c r="R40" s="12">
        <v>5</v>
      </c>
      <c r="S40" s="13">
        <v>0</v>
      </c>
      <c r="U40" s="390" t="s">
        <v>35</v>
      </c>
      <c r="V40" s="391">
        <v>9</v>
      </c>
      <c r="W40" s="231">
        <v>0</v>
      </c>
      <c r="Y40" s="11" t="s">
        <v>35</v>
      </c>
      <c r="Z40" s="12">
        <v>5</v>
      </c>
      <c r="AA40" s="13">
        <v>16.666666666666664</v>
      </c>
      <c r="AC40" s="24" t="s">
        <v>35</v>
      </c>
      <c r="AD40" s="230">
        <f t="shared" si="2"/>
        <v>26</v>
      </c>
      <c r="AE40" s="231">
        <f>+AD40/AD45*100</f>
        <v>12.871287128712872</v>
      </c>
    </row>
    <row r="41" spans="1:31" ht="16.5" customHeight="1">
      <c r="A41" s="11" t="s">
        <v>36</v>
      </c>
      <c r="B41" s="12">
        <v>5</v>
      </c>
      <c r="C41" s="13">
        <v>0</v>
      </c>
      <c r="E41" s="11" t="s">
        <v>36</v>
      </c>
      <c r="F41" s="12">
        <v>0</v>
      </c>
      <c r="G41" s="13">
        <v>0</v>
      </c>
      <c r="I41" s="11" t="s">
        <v>36</v>
      </c>
      <c r="J41" s="12">
        <v>0</v>
      </c>
      <c r="K41" s="13">
        <v>0</v>
      </c>
      <c r="M41" s="11" t="s">
        <v>36</v>
      </c>
      <c r="N41" s="256">
        <v>0</v>
      </c>
      <c r="O41" s="13">
        <v>0</v>
      </c>
      <c r="Q41" s="11" t="s">
        <v>36</v>
      </c>
      <c r="R41" s="12">
        <v>0</v>
      </c>
      <c r="S41" s="13">
        <v>50</v>
      </c>
      <c r="U41" s="390" t="s">
        <v>36</v>
      </c>
      <c r="V41" s="391">
        <v>4</v>
      </c>
      <c r="W41" s="231">
        <v>0</v>
      </c>
      <c r="Y41" s="11" t="s">
        <v>36</v>
      </c>
      <c r="Z41" s="12">
        <v>0</v>
      </c>
      <c r="AA41" s="13">
        <v>0</v>
      </c>
      <c r="AC41" s="24" t="s">
        <v>36</v>
      </c>
      <c r="AD41" s="230">
        <f t="shared" si="2"/>
        <v>9</v>
      </c>
      <c r="AE41" s="231">
        <f>+AD41/AD45*100</f>
        <v>4.455445544554455</v>
      </c>
    </row>
    <row r="42" spans="1:31" ht="16.5" customHeight="1">
      <c r="A42" s="11" t="s">
        <v>37</v>
      </c>
      <c r="B42" s="12">
        <v>0</v>
      </c>
      <c r="C42" s="13">
        <v>0</v>
      </c>
      <c r="E42" s="11" t="s">
        <v>37</v>
      </c>
      <c r="F42" s="12">
        <v>0</v>
      </c>
      <c r="G42" s="13">
        <v>0</v>
      </c>
      <c r="I42" s="11" t="s">
        <v>37</v>
      </c>
      <c r="J42" s="12">
        <v>0</v>
      </c>
      <c r="K42" s="13">
        <v>0</v>
      </c>
      <c r="M42" s="11" t="s">
        <v>37</v>
      </c>
      <c r="N42" s="256">
        <v>1</v>
      </c>
      <c r="O42" s="13">
        <v>0</v>
      </c>
      <c r="Q42" s="11" t="s">
        <v>37</v>
      </c>
      <c r="R42" s="12">
        <v>0</v>
      </c>
      <c r="S42" s="13">
        <v>0</v>
      </c>
      <c r="U42" s="390" t="s">
        <v>37</v>
      </c>
      <c r="V42" s="391">
        <v>2</v>
      </c>
      <c r="W42" s="231">
        <v>0</v>
      </c>
      <c r="Y42" s="11" t="s">
        <v>37</v>
      </c>
      <c r="Z42" s="12">
        <v>0</v>
      </c>
      <c r="AA42" s="13">
        <v>0</v>
      </c>
      <c r="AC42" s="24" t="s">
        <v>37</v>
      </c>
      <c r="AD42" s="230">
        <f t="shared" si="2"/>
        <v>3</v>
      </c>
      <c r="AE42" s="231">
        <f>+AD42/AD45*100</f>
        <v>1.4851485148514851</v>
      </c>
    </row>
    <row r="43" spans="1:31" ht="16.5" customHeight="1">
      <c r="A43" s="11" t="s">
        <v>38</v>
      </c>
      <c r="B43" s="12">
        <v>0</v>
      </c>
      <c r="C43" s="13">
        <v>0</v>
      </c>
      <c r="E43" s="11" t="s">
        <v>38</v>
      </c>
      <c r="F43" s="12">
        <v>0</v>
      </c>
      <c r="G43" s="13">
        <v>0</v>
      </c>
      <c r="I43" s="11" t="s">
        <v>38</v>
      </c>
      <c r="J43" s="12">
        <v>0</v>
      </c>
      <c r="K43" s="13">
        <v>0</v>
      </c>
      <c r="M43" s="11" t="s">
        <v>38</v>
      </c>
      <c r="N43" s="256">
        <v>0</v>
      </c>
      <c r="O43" s="13">
        <v>0</v>
      </c>
      <c r="Q43" s="11" t="s">
        <v>38</v>
      </c>
      <c r="R43" s="12">
        <v>0</v>
      </c>
      <c r="S43" s="13">
        <v>0</v>
      </c>
      <c r="U43" s="390" t="s">
        <v>38</v>
      </c>
      <c r="V43" s="391">
        <v>0</v>
      </c>
      <c r="W43" s="231">
        <v>0</v>
      </c>
      <c r="Y43" s="11" t="s">
        <v>38</v>
      </c>
      <c r="Z43" s="12">
        <v>0</v>
      </c>
      <c r="AA43" s="13">
        <v>0</v>
      </c>
      <c r="AC43" s="24" t="s">
        <v>38</v>
      </c>
      <c r="AD43" s="230">
        <f t="shared" si="2"/>
        <v>0</v>
      </c>
      <c r="AE43" s="231">
        <f>+AD43/AD45*100</f>
        <v>0</v>
      </c>
    </row>
    <row r="44" spans="1:31" ht="16.5" customHeight="1">
      <c r="A44" s="28" t="s">
        <v>39</v>
      </c>
      <c r="B44" s="14">
        <v>1</v>
      </c>
      <c r="C44" s="13">
        <v>0</v>
      </c>
      <c r="E44" s="28" t="s">
        <v>39</v>
      </c>
      <c r="F44" s="14">
        <v>1</v>
      </c>
      <c r="G44" s="13">
        <v>0</v>
      </c>
      <c r="I44" s="28" t="s">
        <v>39</v>
      </c>
      <c r="J44" s="14">
        <v>1</v>
      </c>
      <c r="K44" s="13">
        <v>0</v>
      </c>
      <c r="M44" s="28" t="s">
        <v>39</v>
      </c>
      <c r="N44" s="256">
        <v>1</v>
      </c>
      <c r="O44" s="13">
        <v>0</v>
      </c>
      <c r="Q44" s="28" t="s">
        <v>39</v>
      </c>
      <c r="R44" s="14">
        <v>1</v>
      </c>
      <c r="S44" s="13">
        <v>0</v>
      </c>
      <c r="U44" s="398" t="s">
        <v>39</v>
      </c>
      <c r="V44" s="391">
        <v>0</v>
      </c>
      <c r="W44" s="231">
        <v>0</v>
      </c>
      <c r="Y44" s="28" t="s">
        <v>39</v>
      </c>
      <c r="Z44" s="14">
        <v>1</v>
      </c>
      <c r="AA44" s="13">
        <v>0</v>
      </c>
      <c r="AC44" s="239" t="s">
        <v>39</v>
      </c>
      <c r="AD44" s="230">
        <f t="shared" si="2"/>
        <v>6</v>
      </c>
      <c r="AE44" s="231">
        <f>+AD44/AD45*100</f>
        <v>2.9702970297029703</v>
      </c>
    </row>
    <row r="45" spans="1:31" s="18" customFormat="1" ht="16.5" customHeight="1" thickBot="1">
      <c r="A45" s="15" t="s">
        <v>2</v>
      </c>
      <c r="B45" s="29">
        <f>SUM(B39:B44)</f>
        <v>50</v>
      </c>
      <c r="C45" s="17">
        <v>100</v>
      </c>
      <c r="E45" s="15" t="s">
        <v>2</v>
      </c>
      <c r="F45" s="29">
        <v>4</v>
      </c>
      <c r="G45" s="17">
        <v>100</v>
      </c>
      <c r="I45" s="15" t="s">
        <v>2</v>
      </c>
      <c r="J45" s="29">
        <f>SUM(J39:J44)</f>
        <v>5</v>
      </c>
      <c r="K45" s="17">
        <v>100</v>
      </c>
      <c r="M45" s="15" t="s">
        <v>2</v>
      </c>
      <c r="N45" s="261">
        <f>SUM(N39:N44)</f>
        <v>29</v>
      </c>
      <c r="O45" s="17">
        <v>100</v>
      </c>
      <c r="Q45" s="15" t="s">
        <v>2</v>
      </c>
      <c r="R45" s="29">
        <f>SUM(R39:R44)</f>
        <v>19</v>
      </c>
      <c r="S45" s="17">
        <v>100</v>
      </c>
      <c r="U45" s="392" t="s">
        <v>2</v>
      </c>
      <c r="V45" s="240">
        <f>SUM(V39:V44)</f>
        <v>65</v>
      </c>
      <c r="W45" s="233">
        <v>100</v>
      </c>
      <c r="Y45" s="15" t="s">
        <v>2</v>
      </c>
      <c r="Z45" s="29">
        <f>SUM(Z39:Z44)</f>
        <v>30</v>
      </c>
      <c r="AA45" s="17">
        <v>100</v>
      </c>
      <c r="AC45" s="232" t="s">
        <v>2</v>
      </c>
      <c r="AD45" s="240">
        <f>SUM(AD39:AD44)</f>
        <v>202</v>
      </c>
      <c r="AE45" s="233">
        <f>SUM(AE39:AE44)</f>
        <v>100.00000000000001</v>
      </c>
    </row>
    <row r="46" spans="2:3" ht="16.5" customHeight="1" thickTop="1">
      <c r="B46" s="30"/>
      <c r="C46" s="31"/>
    </row>
  </sheetData>
  <sheetProtection/>
  <printOptions horizontalCentered="1"/>
  <pageMargins left="0.35433070866141736" right="0.35433070866141736" top="0.15748031496062992" bottom="0" header="0.31496062992125984" footer="0.1574803149606299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user</dc:creator>
  <cp:keywords/>
  <dc:description/>
  <cp:lastModifiedBy>nam</cp:lastModifiedBy>
  <cp:lastPrinted>2016-08-20T05:44:50Z</cp:lastPrinted>
  <dcterms:created xsi:type="dcterms:W3CDTF">2008-05-21T17:39:35Z</dcterms:created>
  <dcterms:modified xsi:type="dcterms:W3CDTF">2016-08-20T05:48:52Z</dcterms:modified>
  <cp:category/>
  <cp:version/>
  <cp:contentType/>
  <cp:contentStatus/>
</cp:coreProperties>
</file>