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660" yWindow="285" windowWidth="11355" windowHeight="7635" tabRatio="635"/>
  </bookViews>
  <sheets>
    <sheet name="(PF-RF2)วางระบบบัญชีคอมฯ" sheetId="62" r:id="rId1"/>
    <sheet name="(PF-RF3)วางระบบบัญชีคอมฯ " sheetId="64" r:id="rId2"/>
    <sheet name="(PF-RF4)สร้างQuality Data" sheetId="65" r:id="rId3"/>
  </sheets>
  <calcPr calcId="124519"/>
  <fileRecoveryPr autoRecover="0"/>
</workbook>
</file>

<file path=xl/calcChain.xml><?xml version="1.0" encoding="utf-8"?>
<calcChain xmlns="http://schemas.openxmlformats.org/spreadsheetml/2006/main">
  <c r="C12" i="65"/>
  <c r="D13" i="64"/>
  <c r="D12"/>
  <c r="B11"/>
  <c r="B10"/>
  <c r="Q16" i="65"/>
  <c r="P16"/>
  <c r="I13"/>
  <c r="I11"/>
  <c r="H16"/>
  <c r="R16"/>
  <c r="V11"/>
  <c r="V9"/>
  <c r="U15"/>
  <c r="T15"/>
  <c r="V15" s="1"/>
  <c r="S15"/>
  <c r="U14"/>
  <c r="T14"/>
  <c r="V14" s="1"/>
  <c r="T13"/>
  <c r="V13" s="1"/>
  <c r="U12"/>
  <c r="T12"/>
  <c r="V12" s="1"/>
  <c r="T11"/>
  <c r="T16" s="1"/>
  <c r="U10"/>
  <c r="V10" s="1"/>
  <c r="S9"/>
  <c r="S16" s="1"/>
  <c r="M14"/>
  <c r="L14"/>
  <c r="K13"/>
  <c r="K9"/>
  <c r="N10"/>
  <c r="M10"/>
  <c r="C13"/>
  <c r="E10"/>
  <c r="F10" s="1"/>
  <c r="Y12" i="64"/>
  <c r="U12"/>
  <c r="AC14"/>
  <c r="U14"/>
  <c r="Y14" s="1"/>
  <c r="L12"/>
  <c r="AB15"/>
  <c r="AC15" s="1"/>
  <c r="AA15"/>
  <c r="AC11"/>
  <c r="V16" i="65" l="1"/>
  <c r="U16"/>
  <c r="T15" i="64"/>
  <c r="R11" i="62"/>
  <c r="R10"/>
  <c r="J10"/>
  <c r="C10"/>
  <c r="H15" i="64"/>
  <c r="Q15"/>
  <c r="P15"/>
  <c r="K15" i="65"/>
  <c r="M12"/>
  <c r="L12"/>
  <c r="N12" s="1"/>
  <c r="E14"/>
  <c r="D14"/>
  <c r="C14"/>
  <c r="D12"/>
  <c r="F12"/>
  <c r="U10" i="64"/>
  <c r="Z10" s="1"/>
  <c r="V11"/>
  <c r="G11"/>
  <c r="I11" s="1"/>
  <c r="G10"/>
  <c r="I10" s="1"/>
  <c r="B14"/>
  <c r="A1" i="65"/>
  <c r="A1" i="64"/>
  <c r="AC10" l="1"/>
  <c r="M15" i="65"/>
  <c r="L15"/>
  <c r="N15"/>
  <c r="L13"/>
  <c r="N13"/>
  <c r="L11"/>
  <c r="L9"/>
  <c r="K16"/>
  <c r="B15"/>
  <c r="G15" s="1"/>
  <c r="I15" s="1"/>
  <c r="F13"/>
  <c r="C11"/>
  <c r="B9"/>
  <c r="X16"/>
  <c r="M16"/>
  <c r="E16"/>
  <c r="F15"/>
  <c r="O16"/>
  <c r="D16"/>
  <c r="N11"/>
  <c r="W16"/>
  <c r="Y11" i="64"/>
  <c r="Y10"/>
  <c r="U15"/>
  <c r="U13"/>
  <c r="Z13" s="1"/>
  <c r="AC13" s="1"/>
  <c r="G14"/>
  <c r="I14" s="1"/>
  <c r="G13"/>
  <c r="I13" s="1"/>
  <c r="F12"/>
  <c r="F14"/>
  <c r="F11"/>
  <c r="F10"/>
  <c r="O14"/>
  <c r="R14" s="1"/>
  <c r="O13"/>
  <c r="R13" s="1"/>
  <c r="M15"/>
  <c r="J13"/>
  <c r="J15" s="1"/>
  <c r="N12"/>
  <c r="N11"/>
  <c r="R11" s="1"/>
  <c r="J14"/>
  <c r="N14" s="1"/>
  <c r="L13"/>
  <c r="N13" s="1"/>
  <c r="K11"/>
  <c r="L10"/>
  <c r="L15" s="1"/>
  <c r="K10"/>
  <c r="K15" s="1"/>
  <c r="G15"/>
  <c r="I15" s="1"/>
  <c r="C15"/>
  <c r="D15"/>
  <c r="E15"/>
  <c r="B15"/>
  <c r="B13"/>
  <c r="F13" s="1"/>
  <c r="X15"/>
  <c r="W15"/>
  <c r="V15"/>
  <c r="S15"/>
  <c r="T11" i="62"/>
  <c r="S11"/>
  <c r="O15" i="64" l="1"/>
  <c r="R15" s="1"/>
  <c r="Y13"/>
  <c r="Y15" s="1"/>
  <c r="Z15"/>
  <c r="F9" i="65"/>
  <c r="F16" s="1"/>
  <c r="G9"/>
  <c r="F14"/>
  <c r="L16"/>
  <c r="N14"/>
  <c r="B16"/>
  <c r="C16"/>
  <c r="F11"/>
  <c r="N9"/>
  <c r="F15" i="64"/>
  <c r="N10"/>
  <c r="N15" s="1"/>
  <c r="Q11" i="62"/>
  <c r="G10"/>
  <c r="I9" i="65" l="1"/>
  <c r="G16"/>
  <c r="I16" s="1"/>
  <c r="N16"/>
  <c r="T16" i="64"/>
  <c r="AB11" i="62"/>
  <c r="X11" l="1"/>
  <c r="U11"/>
  <c r="M11"/>
  <c r="J11"/>
  <c r="E11"/>
  <c r="B11"/>
  <c r="H11"/>
  <c r="AA11" l="1"/>
  <c r="Z11"/>
  <c r="V11"/>
  <c r="W11"/>
  <c r="P11"/>
  <c r="L11" l="1"/>
  <c r="K11"/>
  <c r="D11"/>
  <c r="F10"/>
  <c r="Y10"/>
  <c r="N10"/>
  <c r="C11"/>
  <c r="O11" l="1"/>
  <c r="G11"/>
  <c r="N11"/>
  <c r="Y11"/>
  <c r="F11"/>
</calcChain>
</file>

<file path=xl/sharedStrings.xml><?xml version="1.0" encoding="utf-8"?>
<sst xmlns="http://schemas.openxmlformats.org/spreadsheetml/2006/main" count="118" uniqueCount="43">
  <si>
    <t>สำนักงานตรวจบัญชีสหกรณ์ที่ 9</t>
  </si>
  <si>
    <t>ไตรมาส</t>
  </si>
  <si>
    <t>รวม</t>
  </si>
  <si>
    <t>แผนงาน</t>
  </si>
  <si>
    <t>ภาพรวม</t>
  </si>
  <si>
    <t>ตรัง</t>
  </si>
  <si>
    <t>พัทลุง</t>
  </si>
  <si>
    <t>สงขลา</t>
  </si>
  <si>
    <t>สตูล</t>
  </si>
  <si>
    <t>สตส.</t>
  </si>
  <si>
    <t>แห่ง</t>
  </si>
  <si>
    <t>ผลงาน</t>
  </si>
  <si>
    <t>ร้อยละ</t>
  </si>
  <si>
    <t>แผนสะสม</t>
  </si>
  <si>
    <t>ครั้ง</t>
  </si>
  <si>
    <t>แผนงาน (ครั้ง)</t>
  </si>
  <si>
    <t>แผนงาน (แห่ง)</t>
  </si>
  <si>
    <t>การ Upgrade โปรแกรม</t>
  </si>
  <si>
    <t>สอนแนะและแก้ไขปัญหาการใช้งานขั้นพื้นฐาน</t>
  </si>
  <si>
    <t>การช่วยเหลือ Upgrade โปรแกรม สหกรณ์ขนาดใหญ่ที่มีสาขา (สตท.)</t>
  </si>
  <si>
    <t xml:space="preserve">บันทึกข้อมูล FAS </t>
  </si>
  <si>
    <t>สอนแนะเพิ่มเติมและแก้ไขปัญหาการใช้งานขั้นพื้นฐาน</t>
  </si>
  <si>
    <t>การช่วยเหลือติดตั้งโปรแกรม FAS  สหกรณ์ขนาดใหญ่ที่มีสาขา (สตท.)</t>
  </si>
  <si>
    <t>สถานะการใช้โปรแกรมของระบบที่สอนแนะเพิ่มเติมและแก้ไขปัญหาการใช้งานขั้นพื้นฐาน</t>
  </si>
  <si>
    <t>จำนวนระบบที่มีการปรับเปลี่ยนเพิ่ม</t>
  </si>
  <si>
    <t>สหกรณ์ที่มีสถานะปรับเปลี่ยนอย่างน้อย 1 ระบบ</t>
  </si>
  <si>
    <t>การวางระบบบัญชีคอมพิวเตอร์เพื่อสร้าง Quality Coop  ปีที่ 2   (PF - RF2)</t>
  </si>
  <si>
    <t>การวางระบบบัญชีคอมพิวเตอร์ Quality Software   (PF - RF3)</t>
  </si>
  <si>
    <t>ปัตตานี</t>
  </si>
  <si>
    <t>โปรแกรมระบบสินค้า V.2.2  (สตส.)</t>
  </si>
  <si>
    <t>การสร้าง Quality Data ระบบเงินให้กู้  โดยกระบวนการ Cleansing   (PF - RF4)</t>
  </si>
  <si>
    <t>การวางแผนร่วมกับสหกรณ์</t>
  </si>
  <si>
    <t>ยะลา</t>
  </si>
  <si>
    <t>ตรวจสอบข้อมูลโดยใช้ระบบตรวจสอบฐานข้อมูล</t>
  </si>
  <si>
    <t>การช่วยเหลือการตรวจสอบฐานข้อมูล (สตท.)</t>
  </si>
  <si>
    <t xml:space="preserve"> - สหกรณ์การเกษตรวังวิเศษ จำกัด (5067)</t>
  </si>
  <si>
    <t>รายละเอียดแผนการปฏิบัติงานและความก้าวหน้าผลการปฏิบัติงาน ณ วันที่  31 มกราคม 2559</t>
  </si>
  <si>
    <t>นราธิวาส</t>
  </si>
  <si>
    <t>ก่อนปรับปรุง</t>
  </si>
  <si>
    <t>หลังปรับปรุง</t>
  </si>
  <si>
    <t>หมายเหตุ</t>
  </si>
  <si>
    <t>กลุ่มเทคฯ เข้าไปประเมินความพร้อมในการ Upgrade โปรแกรมในเดือน ต.ค. 58 แล้ว  แต่ต้องรอให้จังหวัดบันทึกผลการ Upgrade ก่อน ซึ่งวางแผนไว้เดือน พ.ค. 59</t>
  </si>
  <si>
    <t xml:space="preserve"> - สหกรณ์กองทุนสวนยางบ้านโคกพญา จำกัด (4314)  (แผน ม.ค. 59)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</si>
</sst>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indexed="8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sz val="11"/>
      <color rgb="FFFF0000"/>
      <name val="Tahoma"/>
      <family val="2"/>
    </font>
    <font>
      <b/>
      <i/>
      <sz val="11"/>
      <color rgb="FFC00000"/>
      <name val="Tahoma"/>
      <family val="2"/>
    </font>
    <font>
      <b/>
      <sz val="11"/>
      <color rgb="FFC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  <font>
      <sz val="16"/>
      <color rgb="FFC00000"/>
      <name val="Tahoma"/>
      <family val="2"/>
    </font>
    <font>
      <b/>
      <sz val="10"/>
      <name val="Tahoma"/>
      <family val="2"/>
    </font>
    <font>
      <b/>
      <sz val="11"/>
      <color rgb="FF0000FF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sz val="9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15"/>
      </patternFill>
    </fill>
    <fill>
      <patternFill patternType="gray0625">
        <fgColor indexed="29"/>
      </patternFill>
    </fill>
    <fill>
      <patternFill patternType="solid">
        <fgColor indexed="2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5"/>
        <bgColor rgb="FFFF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1" fontId="1" fillId="0" borderId="5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1" fontId="1" fillId="0" borderId="0" xfId="0" applyNumberFormat="1" applyFont="1" applyFill="1"/>
    <xf numFmtId="0" fontId="3" fillId="0" borderId="0" xfId="0" applyFont="1" applyFill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3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" fontId="3" fillId="5" borderId="6" xfId="0" applyNumberFormat="1" applyFont="1" applyFill="1" applyBorder="1" applyAlignment="1">
      <alignment horizontal="center" vertical="center"/>
    </xf>
    <xf numFmtId="1" fontId="1" fillId="5" borderId="17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2" fillId="0" borderId="0" xfId="0" applyFont="1"/>
    <xf numFmtId="1" fontId="2" fillId="4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0" xfId="0" applyFont="1"/>
    <xf numFmtId="0" fontId="9" fillId="0" borderId="0" xfId="0" applyFont="1"/>
    <xf numFmtId="0" fontId="16" fillId="0" borderId="0" xfId="0" applyFont="1"/>
    <xf numFmtId="2" fontId="11" fillId="7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/>
    <xf numFmtId="1" fontId="3" fillId="4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17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5" borderId="20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>
      <alignment horizontal="center" vertical="center" wrapText="1"/>
    </xf>
    <xf numFmtId="1" fontId="1" fillId="5" borderId="21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/>
    <xf numFmtId="1" fontId="3" fillId="0" borderId="0" xfId="0" applyNumberFormat="1" applyFont="1" applyFill="1" applyAlignment="1"/>
    <xf numFmtId="1" fontId="18" fillId="4" borderId="4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1" fillId="10" borderId="4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5" borderId="23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>
      <alignment horizontal="center" vertical="center" wrapText="1"/>
    </xf>
    <xf numFmtId="1" fontId="2" fillId="4" borderId="22" xfId="0" applyNumberFormat="1" applyFont="1" applyFill="1" applyBorder="1" applyAlignment="1">
      <alignment horizontal="center" vertical="center" wrapText="1"/>
    </xf>
    <xf numFmtId="1" fontId="6" fillId="4" borderId="22" xfId="0" applyNumberFormat="1" applyFont="1" applyFill="1" applyBorder="1" applyAlignment="1">
      <alignment horizontal="center" vertical="center" wrapText="1"/>
    </xf>
    <xf numFmtId="1" fontId="4" fillId="4" borderId="22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9" fillId="0" borderId="0" xfId="0" applyFont="1" applyFill="1" applyAlignment="1">
      <alignment vertical="top" wrapText="1"/>
    </xf>
    <xf numFmtId="0" fontId="21" fillId="0" borderId="0" xfId="0" applyFont="1"/>
    <xf numFmtId="0" fontId="3" fillId="0" borderId="0" xfId="0" applyFont="1" applyAlignment="1">
      <alignment horizont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" fontId="17" fillId="3" borderId="2" xfId="0" applyNumberFormat="1" applyFont="1" applyFill="1" applyBorder="1" applyAlignment="1">
      <alignment horizontal="center" vertical="center"/>
    </xf>
    <xf numFmtId="1" fontId="17" fillId="3" borderId="6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15" fillId="3" borderId="24" xfId="0" applyNumberFormat="1" applyFont="1" applyFill="1" applyBorder="1" applyAlignment="1">
      <alignment horizontal="center" vertical="center" wrapText="1"/>
    </xf>
    <xf numFmtId="1" fontId="15" fillId="3" borderId="13" xfId="0" applyNumberFormat="1" applyFont="1" applyFill="1" applyBorder="1" applyAlignment="1">
      <alignment horizontal="center" vertical="center" wrapText="1"/>
    </xf>
    <xf numFmtId="1" fontId="15" fillId="3" borderId="25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00FF00"/>
      <color rgb="FFFFFFCC"/>
      <color rgb="FFCCFFFF"/>
      <color rgb="FF99FF99"/>
      <color rgb="FFE0FF89"/>
      <color rgb="FFCCFF33"/>
      <color rgb="FFFFCC00"/>
      <color rgb="FF3333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</xdr:row>
      <xdr:rowOff>66676</xdr:rowOff>
    </xdr:from>
    <xdr:to>
      <xdr:col>7</xdr:col>
      <xdr:colOff>247650</xdr:colOff>
      <xdr:row>11</xdr:row>
      <xdr:rowOff>276225</xdr:rowOff>
    </xdr:to>
    <xdr:grpSp>
      <xdr:nvGrpSpPr>
        <xdr:cNvPr id="5" name="Group 4"/>
        <xdr:cNvGrpSpPr/>
      </xdr:nvGrpSpPr>
      <xdr:grpSpPr>
        <a:xfrm>
          <a:off x="2362200" y="3781426"/>
          <a:ext cx="581025" cy="209549"/>
          <a:chOff x="5381625" y="5048250"/>
          <a:chExt cx="800100" cy="180975"/>
        </a:xfrm>
      </xdr:grpSpPr>
      <xdr:cxnSp macro="">
        <xdr:nvCxnSpPr>
          <xdr:cNvPr id="6" name="Straight Connector 5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228601</xdr:colOff>
      <xdr:row>11</xdr:row>
      <xdr:rowOff>28575</xdr:rowOff>
    </xdr:from>
    <xdr:to>
      <xdr:col>16</xdr:col>
      <xdr:colOff>211667</xdr:colOff>
      <xdr:row>11</xdr:row>
      <xdr:rowOff>247650</xdr:rowOff>
    </xdr:to>
    <xdr:grpSp>
      <xdr:nvGrpSpPr>
        <xdr:cNvPr id="9" name="Group 8"/>
        <xdr:cNvGrpSpPr/>
      </xdr:nvGrpSpPr>
      <xdr:grpSpPr>
        <a:xfrm>
          <a:off x="5524501" y="3743325"/>
          <a:ext cx="783166" cy="219075"/>
          <a:chOff x="5381625" y="5048250"/>
          <a:chExt cx="800100" cy="180975"/>
        </a:xfrm>
      </xdr:grpSpPr>
      <xdr:cxnSp macro="">
        <xdr:nvCxnSpPr>
          <xdr:cNvPr id="10" name="Straight Connector 9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</xdr:colOff>
      <xdr:row>0</xdr:row>
      <xdr:rowOff>142873</xdr:rowOff>
    </xdr:from>
    <xdr:to>
      <xdr:col>28</xdr:col>
      <xdr:colOff>416984</xdr:colOff>
      <xdr:row>1</xdr:row>
      <xdr:rowOff>238125</xdr:rowOff>
    </xdr:to>
    <xdr:sp macro="" textlink="">
      <xdr:nvSpPr>
        <xdr:cNvPr id="17" name="Rounded Rectangle 16"/>
        <xdr:cNvSpPr/>
      </xdr:nvSpPr>
      <xdr:spPr>
        <a:xfrm>
          <a:off x="11229976" y="142873"/>
          <a:ext cx="826558" cy="381002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RM14</a:t>
          </a:r>
          <a:endParaRPr lang="th-TH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333375</xdr:colOff>
      <xdr:row>12</xdr:row>
      <xdr:rowOff>66675</xdr:rowOff>
    </xdr:from>
    <xdr:to>
      <xdr:col>19</xdr:col>
      <xdr:colOff>714375</xdr:colOff>
      <xdr:row>13</xdr:row>
      <xdr:rowOff>133349</xdr:rowOff>
    </xdr:to>
    <xdr:sp macro="" textlink="">
      <xdr:nvSpPr>
        <xdr:cNvPr id="18" name="Down Arrow 12"/>
        <xdr:cNvSpPr/>
      </xdr:nvSpPr>
      <xdr:spPr>
        <a:xfrm>
          <a:off x="8105775" y="4105275"/>
          <a:ext cx="381000" cy="333374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18</xdr:col>
      <xdr:colOff>819150</xdr:colOff>
      <xdr:row>13</xdr:row>
      <xdr:rowOff>209549</xdr:rowOff>
    </xdr:from>
    <xdr:to>
      <xdr:col>20</xdr:col>
      <xdr:colOff>85725</xdr:colOff>
      <xdr:row>20</xdr:row>
      <xdr:rowOff>152400</xdr:rowOff>
    </xdr:to>
    <xdr:sp macro="" textlink="">
      <xdr:nvSpPr>
        <xdr:cNvPr id="19" name="Rectangle 13"/>
        <xdr:cNvSpPr/>
      </xdr:nvSpPr>
      <xdr:spPr>
        <a:xfrm>
          <a:off x="7753350" y="4514849"/>
          <a:ext cx="1095375" cy="16764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  <a:cs typeface="+mj-cs"/>
            </a:rPr>
            <a:t>ตชว.</a:t>
          </a:r>
          <a:r>
            <a:rPr lang="th-TH" sz="1100" u="sng" baseline="0">
              <a:solidFill>
                <a:srgbClr val="0000FF"/>
              </a:solidFill>
              <a:cs typeface="+mj-cs"/>
            </a:rPr>
            <a:t> เชิงคุณภาพ</a:t>
          </a:r>
        </a:p>
        <a:p>
          <a:pPr algn="ctr"/>
          <a:r>
            <a:rPr lang="th-TH" sz="1100">
              <a:solidFill>
                <a:srgbClr val="0000FF"/>
              </a:solidFill>
              <a:latin typeface="+mn-lt"/>
              <a:ea typeface="+mn-ea"/>
              <a:cs typeface="+mj-cs"/>
            </a:rPr>
            <a:t>ร้อยละ 90</a:t>
          </a:r>
          <a:r>
            <a:rPr lang="th-TH" sz="1100" baseline="0">
              <a:solidFill>
                <a:srgbClr val="0000FF"/>
              </a:solidFill>
              <a:latin typeface="+mn-lt"/>
              <a:ea typeface="+mn-ea"/>
              <a:cs typeface="+mj-cs"/>
            </a:rPr>
            <a:t> ของสหกรณ์เป้าหมายมีสถานะ "ปรับเปลี่ยนระบบ"</a:t>
          </a:r>
          <a:r>
            <a:rPr lang="en-US" sz="1100" baseline="0">
              <a:solidFill>
                <a:srgbClr val="0000FF"/>
              </a:solidFill>
              <a:latin typeface="+mn-lt"/>
              <a:ea typeface="+mn-ea"/>
              <a:cs typeface="+mj-cs"/>
            </a:rPr>
            <a:t> </a:t>
          </a:r>
          <a:r>
            <a:rPr lang="th-TH" sz="1100" baseline="0">
              <a:solidFill>
                <a:srgbClr val="0000FF"/>
              </a:solidFill>
              <a:latin typeface="+mn-lt"/>
              <a:ea typeface="+mn-ea"/>
              <a:cs typeface="+mj-cs"/>
            </a:rPr>
            <a:t>อย่างน้อย 1 ระบบ</a:t>
          </a:r>
          <a:endParaRPr lang="th-TH" sz="1100" u="none">
            <a:solidFill>
              <a:srgbClr val="0000FF"/>
            </a:solidFill>
            <a:cs typeface="+mj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15</xdr:row>
      <xdr:rowOff>66677</xdr:rowOff>
    </xdr:from>
    <xdr:to>
      <xdr:col>7</xdr:col>
      <xdr:colOff>247650</xdr:colOff>
      <xdr:row>15</xdr:row>
      <xdr:rowOff>247651</xdr:rowOff>
    </xdr:to>
    <xdr:grpSp>
      <xdr:nvGrpSpPr>
        <xdr:cNvPr id="2" name="Group 4"/>
        <xdr:cNvGrpSpPr/>
      </xdr:nvGrpSpPr>
      <xdr:grpSpPr>
        <a:xfrm>
          <a:off x="3067050" y="4848227"/>
          <a:ext cx="581025" cy="180974"/>
          <a:chOff x="5381625" y="5048250"/>
          <a:chExt cx="800100" cy="180975"/>
        </a:xfrm>
      </xdr:grpSpPr>
      <xdr:cxnSp macro="">
        <xdr:nvCxnSpPr>
          <xdr:cNvPr id="3" name="Straight Connector 5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6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7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228601</xdr:colOff>
      <xdr:row>15</xdr:row>
      <xdr:rowOff>28576</xdr:rowOff>
    </xdr:from>
    <xdr:to>
      <xdr:col>16</xdr:col>
      <xdr:colOff>211667</xdr:colOff>
      <xdr:row>15</xdr:row>
      <xdr:rowOff>219076</xdr:rowOff>
    </xdr:to>
    <xdr:grpSp>
      <xdr:nvGrpSpPr>
        <xdr:cNvPr id="6" name="Group 8"/>
        <xdr:cNvGrpSpPr/>
      </xdr:nvGrpSpPr>
      <xdr:grpSpPr>
        <a:xfrm>
          <a:off x="6229351" y="4810126"/>
          <a:ext cx="783166" cy="190500"/>
          <a:chOff x="5381625" y="5048250"/>
          <a:chExt cx="800100" cy="180975"/>
        </a:xfrm>
      </xdr:grpSpPr>
      <xdr:cxnSp macro="">
        <xdr:nvCxnSpPr>
          <xdr:cNvPr id="7" name="Straight Connector 9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10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11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</xdr:colOff>
      <xdr:row>0</xdr:row>
      <xdr:rowOff>142873</xdr:rowOff>
    </xdr:from>
    <xdr:to>
      <xdr:col>28</xdr:col>
      <xdr:colOff>416984</xdr:colOff>
      <xdr:row>1</xdr:row>
      <xdr:rowOff>238125</xdr:rowOff>
    </xdr:to>
    <xdr:sp macro="" textlink="">
      <xdr:nvSpPr>
        <xdr:cNvPr id="10" name="Rounded Rectangle 16"/>
        <xdr:cNvSpPr/>
      </xdr:nvSpPr>
      <xdr:spPr>
        <a:xfrm>
          <a:off x="11229976" y="142873"/>
          <a:ext cx="826558" cy="381002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RM15</a:t>
          </a:r>
          <a:endParaRPr lang="th-TH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257175</xdr:colOff>
      <xdr:row>16</xdr:row>
      <xdr:rowOff>57150</xdr:rowOff>
    </xdr:from>
    <xdr:to>
      <xdr:col>19</xdr:col>
      <xdr:colOff>638175</xdr:colOff>
      <xdr:row>17</xdr:row>
      <xdr:rowOff>123824</xdr:rowOff>
    </xdr:to>
    <xdr:sp macro="" textlink="">
      <xdr:nvSpPr>
        <xdr:cNvPr id="11" name="Down Arrow 12"/>
        <xdr:cNvSpPr/>
      </xdr:nvSpPr>
      <xdr:spPr>
        <a:xfrm>
          <a:off x="7896225" y="5162550"/>
          <a:ext cx="381000" cy="333374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18</xdr:col>
      <xdr:colOff>0</xdr:colOff>
      <xdr:row>17</xdr:row>
      <xdr:rowOff>209549</xdr:rowOff>
    </xdr:from>
    <xdr:to>
      <xdr:col>20</xdr:col>
      <xdr:colOff>28575</xdr:colOff>
      <xdr:row>25</xdr:row>
      <xdr:rowOff>228600</xdr:rowOff>
    </xdr:to>
    <xdr:sp macro="" textlink="">
      <xdr:nvSpPr>
        <xdr:cNvPr id="12" name="Rectangle 13"/>
        <xdr:cNvSpPr/>
      </xdr:nvSpPr>
      <xdr:spPr>
        <a:xfrm>
          <a:off x="7639050" y="5581649"/>
          <a:ext cx="904875" cy="20002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  <a:cs typeface="+mj-cs"/>
            </a:rPr>
            <a:t>ตชว.</a:t>
          </a:r>
          <a:r>
            <a:rPr lang="th-TH" sz="1100" u="sng" baseline="0">
              <a:solidFill>
                <a:srgbClr val="0000FF"/>
              </a:solidFill>
              <a:cs typeface="+mj-cs"/>
            </a:rPr>
            <a:t> เชิงคุณภาพ</a:t>
          </a:r>
        </a:p>
        <a:p>
          <a:pPr algn="ctr"/>
          <a:r>
            <a:rPr lang="th-TH" sz="1100">
              <a:solidFill>
                <a:srgbClr val="0000FF"/>
              </a:solidFill>
              <a:latin typeface="+mn-lt"/>
              <a:ea typeface="+mn-ea"/>
              <a:cs typeface="+mj-cs"/>
            </a:rPr>
            <a:t>ร้อยละ 90</a:t>
          </a:r>
          <a:r>
            <a:rPr lang="th-TH" sz="1100" baseline="0">
              <a:solidFill>
                <a:srgbClr val="0000FF"/>
              </a:solidFill>
              <a:latin typeface="+mn-lt"/>
              <a:ea typeface="+mn-ea"/>
              <a:cs typeface="+mj-cs"/>
            </a:rPr>
            <a:t> ของสหกรณ์ที่ </a:t>
          </a:r>
          <a:r>
            <a:rPr lang="en-US" sz="1100" baseline="0">
              <a:solidFill>
                <a:srgbClr val="0000FF"/>
              </a:solidFill>
              <a:latin typeface="+mn-lt"/>
              <a:ea typeface="+mn-ea"/>
              <a:cs typeface="+mj-cs"/>
            </a:rPr>
            <a:t>Upgrade </a:t>
          </a:r>
          <a:r>
            <a:rPr lang="th-TH" sz="1100" baseline="0">
              <a:solidFill>
                <a:srgbClr val="0000FF"/>
              </a:solidFill>
              <a:latin typeface="+mn-lt"/>
              <a:ea typeface="+mn-ea"/>
              <a:cs typeface="+mj-cs"/>
            </a:rPr>
            <a:t>โปรแกรม </a:t>
          </a:r>
          <a:r>
            <a:rPr lang="en-US" sz="1100" baseline="0">
              <a:solidFill>
                <a:srgbClr val="0000FF"/>
              </a:solidFill>
              <a:latin typeface="+mn-lt"/>
              <a:ea typeface="+mn-ea"/>
              <a:cs typeface="+mj-cs"/>
            </a:rPr>
            <a:t>Inventory Version 2.2 </a:t>
          </a:r>
          <a:r>
            <a:rPr lang="th-TH" sz="1100" baseline="0">
              <a:solidFill>
                <a:srgbClr val="0000FF"/>
              </a:solidFill>
              <a:latin typeface="+mn-lt"/>
              <a:ea typeface="+mn-ea"/>
              <a:cs typeface="+mj-cs"/>
            </a:rPr>
            <a:t> มีสถานะ "ปรับเปลี่ยนระบบ"</a:t>
          </a:r>
          <a:endParaRPr lang="th-TH" sz="1100" u="none">
            <a:solidFill>
              <a:srgbClr val="0000FF"/>
            </a:solidFill>
            <a:cs typeface="+mj-cs"/>
          </a:endParaRPr>
        </a:p>
      </xdr:txBody>
    </xdr:sp>
    <xdr:clientData/>
  </xdr:twoCellAnchor>
  <xdr:twoCellAnchor>
    <xdr:from>
      <xdr:col>25</xdr:col>
      <xdr:colOff>247649</xdr:colOff>
      <xdr:row>15</xdr:row>
      <xdr:rowOff>38100</xdr:rowOff>
    </xdr:from>
    <xdr:to>
      <xdr:col>27</xdr:col>
      <xdr:colOff>247649</xdr:colOff>
      <xdr:row>15</xdr:row>
      <xdr:rowOff>228600</xdr:rowOff>
    </xdr:to>
    <xdr:grpSp>
      <xdr:nvGrpSpPr>
        <xdr:cNvPr id="13" name="Group 8"/>
        <xdr:cNvGrpSpPr/>
      </xdr:nvGrpSpPr>
      <xdr:grpSpPr>
        <a:xfrm>
          <a:off x="10401299" y="4819650"/>
          <a:ext cx="828675" cy="190500"/>
          <a:chOff x="5381625" y="5048250"/>
          <a:chExt cx="800100" cy="180975"/>
        </a:xfrm>
      </xdr:grpSpPr>
      <xdr:cxnSp macro="">
        <xdr:nvCxnSpPr>
          <xdr:cNvPr id="14" name="Straight Connector 9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Straight Connector 10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Straight Connector 11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16</xdr:row>
      <xdr:rowOff>66676</xdr:rowOff>
    </xdr:from>
    <xdr:to>
      <xdr:col>7</xdr:col>
      <xdr:colOff>247650</xdr:colOff>
      <xdr:row>16</xdr:row>
      <xdr:rowOff>276225</xdr:rowOff>
    </xdr:to>
    <xdr:grpSp>
      <xdr:nvGrpSpPr>
        <xdr:cNvPr id="2" name="Group 4"/>
        <xdr:cNvGrpSpPr/>
      </xdr:nvGrpSpPr>
      <xdr:grpSpPr>
        <a:xfrm>
          <a:off x="3067050" y="4905376"/>
          <a:ext cx="581025" cy="209549"/>
          <a:chOff x="5381625" y="5048250"/>
          <a:chExt cx="800100" cy="180975"/>
        </a:xfrm>
      </xdr:grpSpPr>
      <xdr:cxnSp macro="">
        <xdr:nvCxnSpPr>
          <xdr:cNvPr id="3" name="Straight Connector 5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6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7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228601</xdr:colOff>
      <xdr:row>16</xdr:row>
      <xdr:rowOff>28576</xdr:rowOff>
    </xdr:from>
    <xdr:to>
      <xdr:col>15</xdr:col>
      <xdr:colOff>257175</xdr:colOff>
      <xdr:row>16</xdr:row>
      <xdr:rowOff>219076</xdr:rowOff>
    </xdr:to>
    <xdr:grpSp>
      <xdr:nvGrpSpPr>
        <xdr:cNvPr id="6" name="Group 8"/>
        <xdr:cNvGrpSpPr/>
      </xdr:nvGrpSpPr>
      <xdr:grpSpPr>
        <a:xfrm>
          <a:off x="6229351" y="4867276"/>
          <a:ext cx="495299" cy="190500"/>
          <a:chOff x="5381625" y="5048250"/>
          <a:chExt cx="800100" cy="180975"/>
        </a:xfrm>
      </xdr:grpSpPr>
      <xdr:cxnSp macro="">
        <xdr:nvCxnSpPr>
          <xdr:cNvPr id="7" name="Straight Connector 9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10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11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95250</xdr:colOff>
      <xdr:row>0</xdr:row>
      <xdr:rowOff>85723</xdr:rowOff>
    </xdr:from>
    <xdr:to>
      <xdr:col>24</xdr:col>
      <xdr:colOff>493184</xdr:colOff>
      <xdr:row>1</xdr:row>
      <xdr:rowOff>219075</xdr:rowOff>
    </xdr:to>
    <xdr:sp macro="" textlink="">
      <xdr:nvSpPr>
        <xdr:cNvPr id="10" name="Rounded Rectangle 16"/>
        <xdr:cNvSpPr/>
      </xdr:nvSpPr>
      <xdr:spPr>
        <a:xfrm>
          <a:off x="9791700" y="85723"/>
          <a:ext cx="807509" cy="419102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RM16</a:t>
          </a:r>
          <a:endParaRPr lang="th-TH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>
      <selection activeCell="R14" sqref="R14"/>
    </sheetView>
  </sheetViews>
  <sheetFormatPr defaultRowHeight="27.75" customHeight="1"/>
  <cols>
    <col min="1" max="1" width="11.140625" style="18" customWidth="1"/>
    <col min="2" max="6" width="4.28515625" style="18" customWidth="1"/>
    <col min="7" max="7" width="7.85546875" style="24" customWidth="1"/>
    <col min="8" max="8" width="6.7109375" style="25" customWidth="1"/>
    <col min="9" max="9" width="8" style="25" customWidth="1"/>
    <col min="10" max="11" width="5.28515625" style="18" customWidth="1"/>
    <col min="12" max="14" width="4.5703125" style="18" customWidth="1"/>
    <col min="15" max="15" width="7" style="24" customWidth="1"/>
    <col min="16" max="16" width="5" style="25" customWidth="1"/>
    <col min="17" max="17" width="5.140625" style="25" customWidth="1"/>
    <col min="18" max="18" width="7.42578125" style="25" customWidth="1"/>
    <col min="19" max="19" width="12.5703125" style="25" customWidth="1"/>
    <col min="20" max="20" width="14.85546875" style="25" customWidth="1"/>
    <col min="21" max="24" width="4.7109375" style="18" customWidth="1"/>
    <col min="25" max="25" width="5.7109375" style="18" customWidth="1"/>
    <col min="26" max="26" width="6.28515625" style="24" customWidth="1"/>
    <col min="27" max="28" width="6.140625" style="25" customWidth="1"/>
    <col min="29" max="29" width="8" style="25" customWidth="1"/>
    <col min="30" max="16384" width="9.140625" style="18"/>
  </cols>
  <sheetData>
    <row r="1" spans="1:29" ht="22.5" customHeight="1">
      <c r="A1" s="84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22.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19" customFormat="1" ht="24" customHeight="1">
      <c r="A3" s="23" t="s">
        <v>26</v>
      </c>
      <c r="G3" s="33"/>
      <c r="H3" s="26"/>
      <c r="I3" s="26"/>
      <c r="O3" s="33"/>
      <c r="P3" s="26"/>
      <c r="Q3" s="26"/>
      <c r="R3" s="26"/>
      <c r="S3" s="26"/>
      <c r="T3" s="26"/>
      <c r="Y3" s="12"/>
      <c r="Z3" s="34"/>
      <c r="AA3" s="26"/>
      <c r="AB3" s="26"/>
      <c r="AC3" s="26"/>
    </row>
    <row r="4" spans="1:29" s="19" customFormat="1" ht="9" customHeight="1">
      <c r="A4" s="23"/>
      <c r="G4" s="33"/>
      <c r="H4" s="26"/>
      <c r="I4" s="26"/>
      <c r="O4" s="33"/>
      <c r="P4" s="26"/>
      <c r="Q4" s="26"/>
      <c r="R4" s="26"/>
      <c r="S4" s="26"/>
      <c r="T4" s="26"/>
      <c r="Z4" s="33"/>
      <c r="AA4" s="26"/>
      <c r="AB4" s="26"/>
      <c r="AC4" s="26"/>
    </row>
    <row r="5" spans="1:29" s="19" customFormat="1" ht="48.75" customHeight="1">
      <c r="A5" s="113" t="s">
        <v>9</v>
      </c>
      <c r="B5" s="95" t="s">
        <v>20</v>
      </c>
      <c r="C5" s="96"/>
      <c r="D5" s="96"/>
      <c r="E5" s="96"/>
      <c r="F5" s="96"/>
      <c r="G5" s="96"/>
      <c r="H5" s="96"/>
      <c r="I5" s="96"/>
      <c r="J5" s="95" t="s">
        <v>21</v>
      </c>
      <c r="K5" s="96"/>
      <c r="L5" s="96"/>
      <c r="M5" s="96"/>
      <c r="N5" s="96"/>
      <c r="O5" s="96"/>
      <c r="P5" s="96"/>
      <c r="Q5" s="96"/>
      <c r="R5" s="96"/>
      <c r="S5" s="85" t="s">
        <v>23</v>
      </c>
      <c r="T5" s="86"/>
      <c r="U5" s="95" t="s">
        <v>22</v>
      </c>
      <c r="V5" s="96"/>
      <c r="W5" s="96"/>
      <c r="X5" s="96"/>
      <c r="Y5" s="96"/>
      <c r="Z5" s="96"/>
      <c r="AA5" s="96"/>
      <c r="AB5" s="96"/>
      <c r="AC5" s="97"/>
    </row>
    <row r="6" spans="1:29" s="19" customFormat="1" ht="20.25" customHeight="1">
      <c r="A6" s="114"/>
      <c r="B6" s="106" t="s">
        <v>16</v>
      </c>
      <c r="C6" s="106"/>
      <c r="D6" s="106"/>
      <c r="E6" s="106"/>
      <c r="F6" s="106"/>
      <c r="G6" s="106"/>
      <c r="H6" s="98" t="s">
        <v>11</v>
      </c>
      <c r="I6" s="100"/>
      <c r="J6" s="106" t="s">
        <v>15</v>
      </c>
      <c r="K6" s="106"/>
      <c r="L6" s="106"/>
      <c r="M6" s="106"/>
      <c r="N6" s="106"/>
      <c r="O6" s="106"/>
      <c r="P6" s="98" t="s">
        <v>11</v>
      </c>
      <c r="Q6" s="99"/>
      <c r="R6" s="100"/>
      <c r="S6" s="87" t="s">
        <v>24</v>
      </c>
      <c r="T6" s="89" t="s">
        <v>25</v>
      </c>
      <c r="U6" s="106" t="s">
        <v>3</v>
      </c>
      <c r="V6" s="106"/>
      <c r="W6" s="106"/>
      <c r="X6" s="106"/>
      <c r="Y6" s="106"/>
      <c r="Z6" s="106"/>
      <c r="AA6" s="98" t="s">
        <v>11</v>
      </c>
      <c r="AB6" s="99"/>
      <c r="AC6" s="100"/>
    </row>
    <row r="7" spans="1:29" s="19" customFormat="1" ht="28.5" customHeight="1">
      <c r="A7" s="114"/>
      <c r="B7" s="116" t="s">
        <v>1</v>
      </c>
      <c r="C7" s="117"/>
      <c r="D7" s="117"/>
      <c r="E7" s="117"/>
      <c r="F7" s="118"/>
      <c r="G7" s="107" t="s">
        <v>13</v>
      </c>
      <c r="H7" s="101"/>
      <c r="I7" s="103"/>
      <c r="J7" s="106" t="s">
        <v>1</v>
      </c>
      <c r="K7" s="106"/>
      <c r="L7" s="106"/>
      <c r="M7" s="106"/>
      <c r="N7" s="106"/>
      <c r="O7" s="107" t="s">
        <v>13</v>
      </c>
      <c r="P7" s="101"/>
      <c r="Q7" s="102"/>
      <c r="R7" s="103"/>
      <c r="S7" s="88"/>
      <c r="T7" s="90"/>
      <c r="U7" s="106" t="s">
        <v>1</v>
      </c>
      <c r="V7" s="106"/>
      <c r="W7" s="106"/>
      <c r="X7" s="106"/>
      <c r="Y7" s="106"/>
      <c r="Z7" s="107" t="s">
        <v>13</v>
      </c>
      <c r="AA7" s="101"/>
      <c r="AB7" s="102"/>
      <c r="AC7" s="103"/>
    </row>
    <row r="8" spans="1:29" s="19" customFormat="1" ht="23.25" customHeight="1">
      <c r="A8" s="114"/>
      <c r="B8" s="104">
        <v>1</v>
      </c>
      <c r="C8" s="104">
        <v>2</v>
      </c>
      <c r="D8" s="104">
        <v>3</v>
      </c>
      <c r="E8" s="104">
        <v>4</v>
      </c>
      <c r="F8" s="104" t="s">
        <v>2</v>
      </c>
      <c r="G8" s="108"/>
      <c r="H8" s="93" t="s">
        <v>10</v>
      </c>
      <c r="I8" s="93" t="s">
        <v>12</v>
      </c>
      <c r="J8" s="104">
        <v>1</v>
      </c>
      <c r="K8" s="104">
        <v>2</v>
      </c>
      <c r="L8" s="104">
        <v>3</v>
      </c>
      <c r="M8" s="104">
        <v>4</v>
      </c>
      <c r="N8" s="104" t="s">
        <v>2</v>
      </c>
      <c r="O8" s="108"/>
      <c r="P8" s="93" t="s">
        <v>10</v>
      </c>
      <c r="Q8" s="93" t="s">
        <v>14</v>
      </c>
      <c r="R8" s="93" t="s">
        <v>12</v>
      </c>
      <c r="S8" s="91" t="s">
        <v>10</v>
      </c>
      <c r="T8" s="93" t="s">
        <v>10</v>
      </c>
      <c r="U8" s="104">
        <v>1</v>
      </c>
      <c r="V8" s="104">
        <v>2</v>
      </c>
      <c r="W8" s="104">
        <v>3</v>
      </c>
      <c r="X8" s="104">
        <v>4</v>
      </c>
      <c r="Y8" s="104" t="s">
        <v>2</v>
      </c>
      <c r="Z8" s="108"/>
      <c r="AA8" s="111" t="s">
        <v>10</v>
      </c>
      <c r="AB8" s="111" t="s">
        <v>14</v>
      </c>
      <c r="AC8" s="111" t="s">
        <v>12</v>
      </c>
    </row>
    <row r="9" spans="1:29" s="19" customFormat="1" ht="14.25">
      <c r="A9" s="115"/>
      <c r="B9" s="105"/>
      <c r="C9" s="105"/>
      <c r="D9" s="105"/>
      <c r="E9" s="105"/>
      <c r="F9" s="105"/>
      <c r="G9" s="109"/>
      <c r="H9" s="94"/>
      <c r="I9" s="94"/>
      <c r="J9" s="105"/>
      <c r="K9" s="105"/>
      <c r="L9" s="105"/>
      <c r="M9" s="105"/>
      <c r="N9" s="105"/>
      <c r="O9" s="109"/>
      <c r="P9" s="94"/>
      <c r="Q9" s="94"/>
      <c r="R9" s="94"/>
      <c r="S9" s="92"/>
      <c r="T9" s="94"/>
      <c r="U9" s="105"/>
      <c r="V9" s="105"/>
      <c r="W9" s="105"/>
      <c r="X9" s="105"/>
      <c r="Y9" s="105"/>
      <c r="Z9" s="109"/>
      <c r="AA9" s="112"/>
      <c r="AB9" s="112"/>
      <c r="AC9" s="112"/>
    </row>
    <row r="10" spans="1:29" s="20" customFormat="1" ht="43.5" customHeight="1">
      <c r="A10" s="55" t="s">
        <v>5</v>
      </c>
      <c r="B10" s="56"/>
      <c r="C10" s="56">
        <f>0+1+0</f>
        <v>1</v>
      </c>
      <c r="D10" s="56"/>
      <c r="E10" s="56"/>
      <c r="F10" s="56">
        <f t="shared" ref="F10" si="0">SUM(B10:E10)</f>
        <v>1</v>
      </c>
      <c r="G10" s="57">
        <f>B10</f>
        <v>0</v>
      </c>
      <c r="H10" s="59"/>
      <c r="I10" s="58"/>
      <c r="J10" s="56">
        <f>0+0+1</f>
        <v>1</v>
      </c>
      <c r="K10" s="56"/>
      <c r="L10" s="56"/>
      <c r="M10" s="56"/>
      <c r="N10" s="56">
        <f t="shared" ref="N10" si="1">SUM(J10:M10)</f>
        <v>1</v>
      </c>
      <c r="O10" s="57">
        <v>1</v>
      </c>
      <c r="P10" s="58">
        <v>1</v>
      </c>
      <c r="Q10" s="59">
        <v>1</v>
      </c>
      <c r="R10" s="58">
        <f>Q10*100/O10</f>
        <v>100</v>
      </c>
      <c r="S10" s="58"/>
      <c r="T10" s="58"/>
      <c r="U10" s="56"/>
      <c r="V10" s="56"/>
      <c r="W10" s="56"/>
      <c r="X10" s="56"/>
      <c r="Y10" s="56">
        <f t="shared" ref="Y10" si="2">SUM(U10:X10)</f>
        <v>0</v>
      </c>
      <c r="Z10" s="57"/>
      <c r="AA10" s="60"/>
      <c r="AB10" s="60"/>
      <c r="AC10" s="60"/>
    </row>
    <row r="11" spans="1:29" s="22" customFormat="1" ht="36" customHeight="1">
      <c r="A11" s="31" t="s">
        <v>4</v>
      </c>
      <c r="B11" s="5">
        <f t="shared" ref="B11:H11" si="3">SUM(B10:B10)</f>
        <v>0</v>
      </c>
      <c r="C11" s="5">
        <f t="shared" si="3"/>
        <v>1</v>
      </c>
      <c r="D11" s="5">
        <f t="shared" si="3"/>
        <v>0</v>
      </c>
      <c r="E11" s="5">
        <f t="shared" si="3"/>
        <v>0</v>
      </c>
      <c r="F11" s="5">
        <f t="shared" si="3"/>
        <v>1</v>
      </c>
      <c r="G11" s="35">
        <f t="shared" si="3"/>
        <v>0</v>
      </c>
      <c r="H11" s="6">
        <f t="shared" si="3"/>
        <v>0</v>
      </c>
      <c r="I11" s="6">
        <v>0</v>
      </c>
      <c r="J11" s="5">
        <f t="shared" ref="J11:Q11" si="4">SUM(J10:J10)</f>
        <v>1</v>
      </c>
      <c r="K11" s="5">
        <f t="shared" si="4"/>
        <v>0</v>
      </c>
      <c r="L11" s="5">
        <f t="shared" si="4"/>
        <v>0</v>
      </c>
      <c r="M11" s="5">
        <f t="shared" si="4"/>
        <v>0</v>
      </c>
      <c r="N11" s="5">
        <f t="shared" si="4"/>
        <v>1</v>
      </c>
      <c r="O11" s="35">
        <f t="shared" si="4"/>
        <v>1</v>
      </c>
      <c r="P11" s="6">
        <f t="shared" si="4"/>
        <v>1</v>
      </c>
      <c r="Q11" s="6">
        <f t="shared" si="4"/>
        <v>1</v>
      </c>
      <c r="R11" s="6">
        <f>Q11*100/O11</f>
        <v>100</v>
      </c>
      <c r="S11" s="6">
        <f t="shared" ref="S11:AB11" si="5">SUM(S10:S10)</f>
        <v>0</v>
      </c>
      <c r="T11" s="6">
        <f t="shared" si="5"/>
        <v>0</v>
      </c>
      <c r="U11" s="5">
        <f t="shared" si="5"/>
        <v>0</v>
      </c>
      <c r="V11" s="5">
        <f t="shared" si="5"/>
        <v>0</v>
      </c>
      <c r="W11" s="5">
        <f t="shared" si="5"/>
        <v>0</v>
      </c>
      <c r="X11" s="5">
        <f t="shared" si="5"/>
        <v>0</v>
      </c>
      <c r="Y11" s="5">
        <f t="shared" si="5"/>
        <v>0</v>
      </c>
      <c r="Z11" s="35">
        <f t="shared" si="5"/>
        <v>0</v>
      </c>
      <c r="AA11" s="9">
        <f t="shared" si="5"/>
        <v>0</v>
      </c>
      <c r="AB11" s="9">
        <f t="shared" si="5"/>
        <v>0</v>
      </c>
      <c r="AC11" s="9"/>
    </row>
    <row r="12" spans="1:29" ht="25.5" customHeight="1" thickBot="1">
      <c r="A12" s="23"/>
      <c r="S12" s="32" t="s">
        <v>12</v>
      </c>
      <c r="T12" s="44"/>
    </row>
    <row r="13" spans="1:29" s="19" customFormat="1" ht="21" customHeight="1" thickTop="1">
      <c r="A13" s="29"/>
      <c r="B13" s="37"/>
      <c r="C13" s="13"/>
      <c r="D13" s="13"/>
      <c r="E13" s="13"/>
      <c r="F13" s="13"/>
      <c r="G13" s="15"/>
      <c r="H13" s="14"/>
      <c r="I13" s="14"/>
      <c r="J13" s="13"/>
      <c r="K13" s="13"/>
      <c r="L13" s="13"/>
      <c r="M13" s="13"/>
      <c r="N13" s="13"/>
      <c r="O13" s="15"/>
      <c r="P13" s="14"/>
      <c r="Q13" s="14"/>
      <c r="R13" s="14"/>
      <c r="S13" s="14"/>
      <c r="T13" s="14"/>
      <c r="U13" s="13"/>
      <c r="V13" s="13"/>
      <c r="W13" s="13"/>
      <c r="X13" s="13"/>
      <c r="Y13" s="13"/>
      <c r="Z13" s="15"/>
      <c r="AA13" s="14"/>
      <c r="AB13" s="14"/>
      <c r="AC13" s="14"/>
    </row>
    <row r="14" spans="1:29" s="19" customFormat="1" ht="20.100000000000001" customHeight="1">
      <c r="A14" s="45"/>
      <c r="B14" s="18" t="s">
        <v>35</v>
      </c>
      <c r="C14" s="13"/>
      <c r="D14" s="13"/>
      <c r="E14" s="13"/>
      <c r="F14" s="13"/>
      <c r="G14" s="15"/>
      <c r="H14" s="14"/>
      <c r="I14" s="14"/>
      <c r="J14" s="110"/>
      <c r="K14" s="110"/>
      <c r="L14" s="13"/>
      <c r="M14" s="13"/>
      <c r="N14" s="13"/>
      <c r="O14" s="15"/>
      <c r="P14" s="14"/>
      <c r="Q14" s="14"/>
      <c r="R14" s="14"/>
      <c r="S14" s="14"/>
      <c r="T14" s="14"/>
      <c r="U14" s="13"/>
      <c r="V14" s="13"/>
      <c r="W14" s="13"/>
      <c r="X14" s="13"/>
      <c r="Y14" s="13"/>
      <c r="Z14" s="15"/>
      <c r="AA14" s="14"/>
      <c r="AB14" s="14"/>
      <c r="AC14" s="14"/>
    </row>
    <row r="15" spans="1:29" s="19" customFormat="1" ht="20.100000000000001" customHeight="1">
      <c r="A15" s="40"/>
      <c r="B15" s="38"/>
      <c r="C15" s="27"/>
      <c r="D15" s="27"/>
      <c r="E15" s="27"/>
      <c r="F15" s="27"/>
      <c r="G15" s="15"/>
      <c r="H15" s="16"/>
      <c r="I15" s="16"/>
      <c r="J15" s="46"/>
      <c r="K15" s="46"/>
      <c r="L15" s="42"/>
      <c r="M15" s="27"/>
      <c r="N15" s="27"/>
      <c r="O15" s="15"/>
      <c r="P15" s="16"/>
      <c r="Q15" s="16"/>
      <c r="R15" s="16"/>
      <c r="S15" s="16"/>
      <c r="T15" s="16"/>
      <c r="U15" s="13"/>
      <c r="V15" s="27"/>
      <c r="W15" s="27"/>
      <c r="X15" s="27"/>
      <c r="Y15" s="27"/>
      <c r="Z15" s="15"/>
      <c r="AA15" s="16"/>
      <c r="AB15" s="16"/>
      <c r="AC15" s="16"/>
    </row>
    <row r="16" spans="1:29" s="19" customFormat="1" ht="20.100000000000001" customHeight="1">
      <c r="A16" s="27"/>
      <c r="B16" s="38"/>
      <c r="C16" s="41"/>
      <c r="D16" s="27"/>
      <c r="E16" s="27"/>
      <c r="F16" s="27"/>
      <c r="G16" s="15"/>
      <c r="H16" s="16"/>
      <c r="I16" s="16"/>
      <c r="J16" s="27"/>
      <c r="L16" s="38"/>
      <c r="M16" s="27"/>
      <c r="N16" s="27"/>
      <c r="O16" s="15"/>
      <c r="P16" s="16"/>
      <c r="Q16" s="16"/>
      <c r="R16" s="16"/>
      <c r="S16" s="16"/>
      <c r="T16" s="16"/>
      <c r="U16" s="13"/>
      <c r="V16" s="27"/>
      <c r="W16" s="27"/>
      <c r="X16" s="27"/>
      <c r="Y16" s="27"/>
      <c r="Z16" s="41"/>
      <c r="AA16" s="16"/>
      <c r="AB16" s="16"/>
      <c r="AC16" s="16"/>
    </row>
    <row r="17" spans="1:29" s="19" customFormat="1" ht="20.100000000000001" customHeight="1">
      <c r="A17" s="45"/>
      <c r="B17" s="13"/>
      <c r="C17" s="27"/>
      <c r="D17" s="27"/>
      <c r="E17" s="27"/>
      <c r="F17" s="27"/>
      <c r="G17" s="15"/>
      <c r="H17" s="16"/>
      <c r="I17" s="16"/>
      <c r="J17" s="13"/>
      <c r="K17" s="27"/>
      <c r="L17" s="27"/>
      <c r="M17" s="27"/>
      <c r="N17" s="27"/>
      <c r="O17" s="15"/>
      <c r="P17" s="16"/>
      <c r="Q17" s="16"/>
      <c r="R17" s="16"/>
      <c r="S17" s="16"/>
      <c r="T17" s="16"/>
      <c r="U17" s="13"/>
      <c r="V17" s="27"/>
      <c r="W17" s="27"/>
      <c r="X17" s="27"/>
      <c r="Y17" s="27"/>
      <c r="Z17" s="15"/>
      <c r="AA17" s="16"/>
      <c r="AB17" s="16"/>
      <c r="AC17" s="16"/>
    </row>
    <row r="18" spans="1:29" s="19" customFormat="1" ht="20.100000000000001" customHeight="1">
      <c r="A18" s="17"/>
      <c r="B18" s="13"/>
      <c r="C18" s="27"/>
      <c r="D18" s="27"/>
      <c r="E18" s="27"/>
      <c r="F18" s="27"/>
      <c r="G18" s="28"/>
      <c r="H18" s="16"/>
      <c r="I18" s="16"/>
      <c r="J18" s="13"/>
      <c r="K18" s="27"/>
      <c r="L18" s="27"/>
      <c r="M18" s="27"/>
      <c r="N18" s="27"/>
      <c r="O18" s="28"/>
      <c r="P18" s="16"/>
      <c r="Q18" s="16"/>
      <c r="R18" s="16"/>
      <c r="S18" s="16"/>
      <c r="T18" s="16"/>
      <c r="U18" s="13"/>
      <c r="V18" s="27"/>
      <c r="W18" s="27"/>
      <c r="X18" s="27"/>
      <c r="Y18" s="27"/>
      <c r="Z18" s="28"/>
      <c r="AA18" s="16"/>
      <c r="AB18" s="16"/>
      <c r="AC18" s="16"/>
    </row>
    <row r="19" spans="1:29" s="19" customFormat="1" ht="20.100000000000001" customHeight="1">
      <c r="A19" s="27"/>
      <c r="B19" s="13"/>
      <c r="C19" s="27"/>
      <c r="D19" s="27"/>
      <c r="E19" s="27"/>
      <c r="F19" s="27"/>
      <c r="G19" s="28"/>
      <c r="H19" s="16"/>
      <c r="I19" s="16"/>
      <c r="J19" s="13"/>
      <c r="K19" s="27"/>
      <c r="L19" s="27"/>
      <c r="M19" s="27"/>
      <c r="N19" s="27"/>
      <c r="O19" s="28"/>
      <c r="P19" s="16"/>
      <c r="Q19" s="16"/>
      <c r="R19" s="16"/>
      <c r="S19" s="16"/>
      <c r="T19" s="16"/>
      <c r="U19" s="13"/>
      <c r="V19" s="27"/>
      <c r="W19" s="27"/>
      <c r="X19" s="27"/>
      <c r="Y19" s="27"/>
      <c r="Z19" s="28"/>
      <c r="AA19" s="16"/>
      <c r="AB19" s="16"/>
      <c r="AC19" s="16"/>
    </row>
    <row r="20" spans="1:29" ht="20.100000000000001" customHeight="1">
      <c r="A20" s="27"/>
      <c r="B20" s="13"/>
      <c r="C20" s="27"/>
      <c r="D20" s="27"/>
      <c r="E20" s="27"/>
      <c r="F20" s="27"/>
      <c r="G20" s="28"/>
      <c r="H20" s="16"/>
      <c r="I20" s="16"/>
      <c r="J20" s="13"/>
      <c r="K20" s="27"/>
      <c r="L20" s="27"/>
      <c r="M20" s="27"/>
      <c r="N20" s="27"/>
      <c r="O20" s="28"/>
      <c r="P20" s="16"/>
      <c r="Q20" s="16"/>
      <c r="R20" s="16"/>
      <c r="S20" s="16"/>
      <c r="T20" s="16"/>
      <c r="U20" s="13"/>
      <c r="V20" s="27"/>
      <c r="W20" s="27"/>
      <c r="X20" s="27"/>
      <c r="Y20" s="27"/>
      <c r="Z20" s="28"/>
      <c r="AA20" s="16"/>
      <c r="AB20" s="16"/>
      <c r="AC20" s="16"/>
    </row>
    <row r="21" spans="1:29" ht="20.100000000000001" customHeight="1">
      <c r="A21" s="27"/>
      <c r="B21" s="13"/>
      <c r="C21" s="27"/>
      <c r="D21" s="27"/>
      <c r="E21" s="27"/>
      <c r="F21" s="27"/>
      <c r="G21" s="28"/>
      <c r="H21" s="16"/>
      <c r="I21" s="16"/>
      <c r="J21" s="13"/>
      <c r="K21" s="27"/>
      <c r="L21" s="27"/>
      <c r="M21" s="27"/>
      <c r="N21" s="27"/>
      <c r="O21" s="28"/>
      <c r="P21" s="16"/>
      <c r="Q21" s="16"/>
      <c r="R21" s="16"/>
      <c r="S21" s="16"/>
      <c r="T21" s="16"/>
      <c r="U21" s="13"/>
      <c r="V21" s="27"/>
      <c r="W21" s="27"/>
      <c r="X21" s="27"/>
      <c r="Y21" s="27"/>
      <c r="Z21" s="28"/>
      <c r="AA21" s="16"/>
      <c r="AB21" s="16"/>
      <c r="AC21" s="16"/>
    </row>
    <row r="22" spans="1:29" ht="20.100000000000001" customHeight="1">
      <c r="A22" s="27"/>
      <c r="B22" s="27"/>
      <c r="C22" s="27"/>
      <c r="D22" s="27"/>
      <c r="E22" s="27"/>
      <c r="F22" s="27"/>
      <c r="G22" s="28"/>
      <c r="H22" s="16"/>
      <c r="I22" s="16"/>
      <c r="J22" s="27"/>
      <c r="K22" s="27"/>
      <c r="L22" s="27"/>
      <c r="M22" s="27"/>
      <c r="N22" s="27"/>
      <c r="O22" s="28"/>
      <c r="P22" s="16"/>
      <c r="Q22" s="16"/>
      <c r="R22" s="16"/>
      <c r="S22" s="16"/>
      <c r="T22" s="16"/>
      <c r="U22" s="27"/>
      <c r="V22" s="27"/>
      <c r="W22" s="27"/>
      <c r="X22" s="27"/>
      <c r="Y22" s="27"/>
      <c r="Z22" s="28"/>
      <c r="AA22" s="16"/>
      <c r="AB22" s="16"/>
      <c r="AC22" s="16"/>
    </row>
    <row r="23" spans="1:29" ht="20.100000000000001" customHeight="1"/>
    <row r="24" spans="1:29" ht="20.100000000000001" customHeight="1">
      <c r="T24" s="43"/>
    </row>
    <row r="25" spans="1:29" ht="20.100000000000001" customHeight="1"/>
    <row r="26" spans="1:29" ht="20.100000000000001" customHeight="1"/>
    <row r="27" spans="1:29" ht="25.5" customHeight="1"/>
    <row r="28" spans="1:29" ht="25.5" customHeight="1"/>
    <row r="29" spans="1:29" ht="25.5" customHeight="1"/>
    <row r="30" spans="1:29" ht="25.5" customHeight="1"/>
    <row r="31" spans="1:29" ht="18" customHeight="1"/>
    <row r="32" spans="1:29" ht="18" customHeight="1"/>
  </sheetData>
  <mergeCells count="47">
    <mergeCell ref="AB8:AB9"/>
    <mergeCell ref="A2:AC2"/>
    <mergeCell ref="Y8:Y9"/>
    <mergeCell ref="AA8:AA9"/>
    <mergeCell ref="AC8:AC9"/>
    <mergeCell ref="U6:Z6"/>
    <mergeCell ref="U7:Y7"/>
    <mergeCell ref="A5:A9"/>
    <mergeCell ref="B6:G6"/>
    <mergeCell ref="B8:B9"/>
    <mergeCell ref="C8:C9"/>
    <mergeCell ref="D8:D9"/>
    <mergeCell ref="L8:L9"/>
    <mergeCell ref="E8:E9"/>
    <mergeCell ref="H6:I7"/>
    <mergeCell ref="B7:F7"/>
    <mergeCell ref="F8:F9"/>
    <mergeCell ref="H8:H9"/>
    <mergeCell ref="J14:K14"/>
    <mergeCell ref="J7:N7"/>
    <mergeCell ref="J8:J9"/>
    <mergeCell ref="M8:M9"/>
    <mergeCell ref="N8:N9"/>
    <mergeCell ref="G7:G9"/>
    <mergeCell ref="K8:K9"/>
    <mergeCell ref="I8:I9"/>
    <mergeCell ref="J6:O6"/>
    <mergeCell ref="Z7:Z9"/>
    <mergeCell ref="R8:R9"/>
    <mergeCell ref="P6:R7"/>
    <mergeCell ref="O7:O9"/>
    <mergeCell ref="A1:AC1"/>
    <mergeCell ref="S5:T5"/>
    <mergeCell ref="S6:S7"/>
    <mergeCell ref="T6:T7"/>
    <mergeCell ref="S8:S9"/>
    <mergeCell ref="T8:T9"/>
    <mergeCell ref="Q8:Q9"/>
    <mergeCell ref="B5:I5"/>
    <mergeCell ref="U5:AC5"/>
    <mergeCell ref="AA6:AC7"/>
    <mergeCell ref="P8:P9"/>
    <mergeCell ref="U8:U9"/>
    <mergeCell ref="V8:V9"/>
    <mergeCell ref="W8:W9"/>
    <mergeCell ref="X8:X9"/>
    <mergeCell ref="J5:R5"/>
  </mergeCells>
  <printOptions horizontalCentered="1"/>
  <pageMargins left="0.19685039370078741" right="0" top="0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6"/>
  <sheetViews>
    <sheetView topLeftCell="F10" workbookViewId="0">
      <selection activeCell="AA25" sqref="AA25"/>
    </sheetView>
  </sheetViews>
  <sheetFormatPr defaultRowHeight="27.75" customHeight="1"/>
  <cols>
    <col min="1" max="1" width="21.7109375" style="18" customWidth="1"/>
    <col min="2" max="6" width="4.28515625" style="18" customWidth="1"/>
    <col min="7" max="7" width="7.85546875" style="24" customWidth="1"/>
    <col min="8" max="8" width="6.7109375" style="25" customWidth="1"/>
    <col min="9" max="9" width="8" style="25" customWidth="1"/>
    <col min="10" max="11" width="5.28515625" style="18" customWidth="1"/>
    <col min="12" max="14" width="4.5703125" style="18" customWidth="1"/>
    <col min="15" max="15" width="7" style="24" customWidth="1"/>
    <col min="16" max="16" width="5" style="25" customWidth="1"/>
    <col min="17" max="17" width="5.140625" style="25" customWidth="1"/>
    <col min="18" max="18" width="7.42578125" style="25" customWidth="1"/>
    <col min="19" max="19" width="12.5703125" style="25" hidden="1" customWidth="1"/>
    <col min="20" max="20" width="13.140625" style="25" customWidth="1"/>
    <col min="21" max="24" width="4.7109375" style="18" customWidth="1"/>
    <col min="25" max="25" width="5.7109375" style="18" customWidth="1"/>
    <col min="26" max="26" width="6.28515625" style="24" customWidth="1"/>
    <col min="27" max="28" width="6.140625" style="25" customWidth="1"/>
    <col min="29" max="29" width="8" style="25" customWidth="1"/>
    <col min="30" max="16384" width="9.140625" style="18"/>
  </cols>
  <sheetData>
    <row r="1" spans="1:29" ht="22.5" customHeight="1">
      <c r="A1" s="84" t="str">
        <f>'(PF-RF2)วางระบบบัญชีคอมฯ'!A1:AC1</f>
        <v>รายละเอียดแผนการปฏิบัติงานและความก้าวหน้าผลการปฏิบัติงาน ณ วันที่  31 มกราคม 2559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22.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19" customFormat="1" ht="24" customHeight="1">
      <c r="A3" s="23" t="s">
        <v>27</v>
      </c>
      <c r="G3" s="49"/>
      <c r="H3" s="26"/>
      <c r="I3" s="26"/>
      <c r="O3" s="49"/>
      <c r="P3" s="26"/>
      <c r="Q3" s="26"/>
      <c r="R3" s="26"/>
      <c r="S3" s="26"/>
      <c r="T3" s="26"/>
      <c r="Y3" s="12"/>
      <c r="Z3" s="34"/>
      <c r="AA3" s="26"/>
      <c r="AB3" s="26"/>
      <c r="AC3" s="26"/>
    </row>
    <row r="4" spans="1:29" s="19" customFormat="1" ht="9" customHeight="1">
      <c r="A4" s="23"/>
      <c r="G4" s="49"/>
      <c r="H4" s="26"/>
      <c r="I4" s="26"/>
      <c r="O4" s="49"/>
      <c r="P4" s="26"/>
      <c r="Q4" s="26"/>
      <c r="R4" s="26"/>
      <c r="S4" s="26"/>
      <c r="T4" s="26"/>
      <c r="Z4" s="49"/>
      <c r="AA4" s="26"/>
      <c r="AB4" s="26"/>
      <c r="AC4" s="26"/>
    </row>
    <row r="5" spans="1:29" s="19" customFormat="1" ht="27.75" customHeight="1">
      <c r="A5" s="113" t="s">
        <v>9</v>
      </c>
      <c r="B5" s="95" t="s">
        <v>29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U5" s="120" t="s">
        <v>19</v>
      </c>
      <c r="V5" s="121"/>
      <c r="W5" s="121"/>
      <c r="X5" s="121"/>
      <c r="Y5" s="121"/>
      <c r="Z5" s="121"/>
      <c r="AA5" s="121"/>
      <c r="AB5" s="121"/>
      <c r="AC5" s="122"/>
    </row>
    <row r="6" spans="1:29" s="19" customFormat="1" ht="27.75" customHeight="1">
      <c r="A6" s="114"/>
      <c r="B6" s="95" t="s">
        <v>17</v>
      </c>
      <c r="C6" s="96"/>
      <c r="D6" s="96"/>
      <c r="E6" s="96"/>
      <c r="F6" s="96"/>
      <c r="G6" s="96"/>
      <c r="H6" s="96"/>
      <c r="I6" s="96"/>
      <c r="J6" s="95" t="s">
        <v>18</v>
      </c>
      <c r="K6" s="96"/>
      <c r="L6" s="96"/>
      <c r="M6" s="96"/>
      <c r="N6" s="96"/>
      <c r="O6" s="96"/>
      <c r="P6" s="96"/>
      <c r="Q6" s="96"/>
      <c r="R6" s="96"/>
      <c r="S6" s="96"/>
      <c r="T6" s="97"/>
      <c r="U6" s="123"/>
      <c r="V6" s="124"/>
      <c r="W6" s="124"/>
      <c r="X6" s="124"/>
      <c r="Y6" s="124"/>
      <c r="Z6" s="124"/>
      <c r="AA6" s="124"/>
      <c r="AB6" s="124"/>
      <c r="AC6" s="125"/>
    </row>
    <row r="7" spans="1:29" s="19" customFormat="1" ht="18.75" customHeight="1">
      <c r="A7" s="114"/>
      <c r="B7" s="106" t="s">
        <v>16</v>
      </c>
      <c r="C7" s="106"/>
      <c r="D7" s="106"/>
      <c r="E7" s="106"/>
      <c r="F7" s="106"/>
      <c r="G7" s="106"/>
      <c r="H7" s="98" t="s">
        <v>11</v>
      </c>
      <c r="I7" s="100"/>
      <c r="J7" s="106" t="s">
        <v>15</v>
      </c>
      <c r="K7" s="106"/>
      <c r="L7" s="106"/>
      <c r="M7" s="106"/>
      <c r="N7" s="106"/>
      <c r="O7" s="106"/>
      <c r="P7" s="98" t="s">
        <v>11</v>
      </c>
      <c r="Q7" s="99"/>
      <c r="R7" s="100"/>
      <c r="S7" s="87" t="s">
        <v>24</v>
      </c>
      <c r="T7" s="89" t="s">
        <v>25</v>
      </c>
      <c r="U7" s="106" t="s">
        <v>3</v>
      </c>
      <c r="V7" s="106"/>
      <c r="W7" s="106"/>
      <c r="X7" s="106"/>
      <c r="Y7" s="106"/>
      <c r="Z7" s="106"/>
      <c r="AA7" s="98" t="s">
        <v>11</v>
      </c>
      <c r="AB7" s="99"/>
      <c r="AC7" s="100"/>
    </row>
    <row r="8" spans="1:29" s="19" customFormat="1" ht="39" customHeight="1">
      <c r="A8" s="114"/>
      <c r="B8" s="116" t="s">
        <v>1</v>
      </c>
      <c r="C8" s="117"/>
      <c r="D8" s="117"/>
      <c r="E8" s="117"/>
      <c r="F8" s="118"/>
      <c r="G8" s="107" t="s">
        <v>13</v>
      </c>
      <c r="H8" s="101"/>
      <c r="I8" s="103"/>
      <c r="J8" s="106" t="s">
        <v>1</v>
      </c>
      <c r="K8" s="106"/>
      <c r="L8" s="106"/>
      <c r="M8" s="106"/>
      <c r="N8" s="106"/>
      <c r="O8" s="107" t="s">
        <v>13</v>
      </c>
      <c r="P8" s="101"/>
      <c r="Q8" s="102"/>
      <c r="R8" s="103"/>
      <c r="S8" s="88"/>
      <c r="T8" s="90"/>
      <c r="U8" s="106" t="s">
        <v>1</v>
      </c>
      <c r="V8" s="106"/>
      <c r="W8" s="106"/>
      <c r="X8" s="106"/>
      <c r="Y8" s="106"/>
      <c r="Z8" s="107" t="s">
        <v>13</v>
      </c>
      <c r="AA8" s="101"/>
      <c r="AB8" s="102"/>
      <c r="AC8" s="103"/>
    </row>
    <row r="9" spans="1:29" s="19" customFormat="1" ht="18" customHeight="1">
      <c r="A9" s="114"/>
      <c r="B9" s="50">
        <v>1</v>
      </c>
      <c r="C9" s="50">
        <v>2</v>
      </c>
      <c r="D9" s="50">
        <v>3</v>
      </c>
      <c r="E9" s="50">
        <v>4</v>
      </c>
      <c r="F9" s="50" t="s">
        <v>2</v>
      </c>
      <c r="G9" s="108"/>
      <c r="H9" s="51" t="s">
        <v>10</v>
      </c>
      <c r="I9" s="51" t="s">
        <v>12</v>
      </c>
      <c r="J9" s="50">
        <v>1</v>
      </c>
      <c r="K9" s="50">
        <v>2</v>
      </c>
      <c r="L9" s="50">
        <v>3</v>
      </c>
      <c r="M9" s="50">
        <v>4</v>
      </c>
      <c r="N9" s="50" t="s">
        <v>2</v>
      </c>
      <c r="O9" s="108"/>
      <c r="P9" s="51" t="s">
        <v>10</v>
      </c>
      <c r="Q9" s="51" t="s">
        <v>14</v>
      </c>
      <c r="R9" s="51" t="s">
        <v>12</v>
      </c>
      <c r="S9" s="52" t="s">
        <v>10</v>
      </c>
      <c r="T9" s="51" t="s">
        <v>10</v>
      </c>
      <c r="U9" s="50">
        <v>1</v>
      </c>
      <c r="V9" s="50">
        <v>2</v>
      </c>
      <c r="W9" s="50">
        <v>3</v>
      </c>
      <c r="X9" s="50">
        <v>4</v>
      </c>
      <c r="Y9" s="50" t="s">
        <v>2</v>
      </c>
      <c r="Z9" s="108"/>
      <c r="AA9" s="54" t="s">
        <v>10</v>
      </c>
      <c r="AB9" s="54" t="s">
        <v>14</v>
      </c>
      <c r="AC9" s="54" t="s">
        <v>12</v>
      </c>
    </row>
    <row r="10" spans="1:29" s="20" customFormat="1" ht="26.25" customHeight="1">
      <c r="A10" s="61" t="s">
        <v>5</v>
      </c>
      <c r="B10" s="62">
        <f>0+2+3</f>
        <v>5</v>
      </c>
      <c r="C10" s="62"/>
      <c r="D10" s="62"/>
      <c r="E10" s="62"/>
      <c r="F10" s="62">
        <f>SUM(B10:E10)</f>
        <v>5</v>
      </c>
      <c r="G10" s="63">
        <f>B10</f>
        <v>5</v>
      </c>
      <c r="H10" s="48">
        <v>5</v>
      </c>
      <c r="I10" s="39">
        <f>H10*100/G10</f>
        <v>100</v>
      </c>
      <c r="J10" s="62"/>
      <c r="K10" s="62">
        <f>0+0+3</f>
        <v>3</v>
      </c>
      <c r="L10" s="62">
        <f>2+0+0</f>
        <v>2</v>
      </c>
      <c r="M10" s="62"/>
      <c r="N10" s="62">
        <f t="shared" ref="N10" si="0">SUM(J10:M10)</f>
        <v>5</v>
      </c>
      <c r="O10" s="63"/>
      <c r="P10" s="39"/>
      <c r="Q10" s="64"/>
      <c r="R10" s="39"/>
      <c r="S10" s="39"/>
      <c r="T10" s="39">
        <v>5</v>
      </c>
      <c r="U10" s="62">
        <f>0+1+0</f>
        <v>1</v>
      </c>
      <c r="V10" s="62"/>
      <c r="W10" s="62"/>
      <c r="X10" s="62"/>
      <c r="Y10" s="62">
        <f>SUM(U10:X10)</f>
        <v>1</v>
      </c>
      <c r="Z10" s="63">
        <f>U10</f>
        <v>1</v>
      </c>
      <c r="AA10" s="65">
        <v>1</v>
      </c>
      <c r="AB10" s="65">
        <v>1</v>
      </c>
      <c r="AC10" s="65">
        <f>AB10*100/Z10</f>
        <v>100</v>
      </c>
    </row>
    <row r="11" spans="1:29" s="20" customFormat="1" ht="26.25" customHeight="1">
      <c r="A11" s="21" t="s">
        <v>28</v>
      </c>
      <c r="B11" s="2">
        <f>0+0+1</f>
        <v>1</v>
      </c>
      <c r="C11" s="2"/>
      <c r="D11" s="2"/>
      <c r="E11" s="2"/>
      <c r="F11" s="2">
        <f>SUM(B11:E11)</f>
        <v>1</v>
      </c>
      <c r="G11" s="66">
        <f>B11</f>
        <v>1</v>
      </c>
      <c r="H11" s="10">
        <v>1</v>
      </c>
      <c r="I11" s="3">
        <f>H11*100/G11</f>
        <v>100</v>
      </c>
      <c r="J11" s="2"/>
      <c r="K11" s="2">
        <f>1+0+0</f>
        <v>1</v>
      </c>
      <c r="L11" s="2"/>
      <c r="M11" s="2"/>
      <c r="N11" s="2">
        <f>SUM(J11:M11)</f>
        <v>1</v>
      </c>
      <c r="O11" s="66">
        <v>1</v>
      </c>
      <c r="P11" s="3">
        <v>1</v>
      </c>
      <c r="Q11" s="10">
        <v>1</v>
      </c>
      <c r="R11" s="3">
        <f>Q11*100/N11</f>
        <v>100</v>
      </c>
      <c r="S11" s="3">
        <v>1</v>
      </c>
      <c r="T11" s="3">
        <v>1</v>
      </c>
      <c r="U11" s="2"/>
      <c r="V11" s="2">
        <f>1+0+0</f>
        <v>1</v>
      </c>
      <c r="W11" s="2"/>
      <c r="X11" s="2"/>
      <c r="Y11" s="2">
        <f>SUM(U11:X11)</f>
        <v>1</v>
      </c>
      <c r="Z11" s="66">
        <v>1</v>
      </c>
      <c r="AA11" s="7">
        <v>1</v>
      </c>
      <c r="AB11" s="7">
        <v>1</v>
      </c>
      <c r="AC11" s="7">
        <f>AB11*100/Z11</f>
        <v>100</v>
      </c>
    </row>
    <row r="12" spans="1:29" s="20" customFormat="1" ht="26.25" customHeight="1">
      <c r="A12" s="21" t="s">
        <v>6</v>
      </c>
      <c r="B12" s="2"/>
      <c r="C12" s="2"/>
      <c r="D12" s="2">
        <f>1+1+0</f>
        <v>2</v>
      </c>
      <c r="E12" s="2"/>
      <c r="F12" s="2">
        <f t="shared" ref="F12:F14" si="1">SUM(B12:E12)</f>
        <v>2</v>
      </c>
      <c r="G12" s="66"/>
      <c r="H12" s="10"/>
      <c r="I12" s="3"/>
      <c r="J12" s="2"/>
      <c r="K12" s="2"/>
      <c r="L12" s="2">
        <f>1+1+0</f>
        <v>2</v>
      </c>
      <c r="M12" s="2"/>
      <c r="N12" s="2">
        <f t="shared" ref="N12:N14" si="2">SUM(J12:M12)</f>
        <v>2</v>
      </c>
      <c r="O12" s="66"/>
      <c r="P12" s="3"/>
      <c r="Q12" s="11"/>
      <c r="R12" s="3"/>
      <c r="S12" s="3"/>
      <c r="T12" s="3"/>
      <c r="U12" s="2">
        <f>1+0+0</f>
        <v>1</v>
      </c>
      <c r="V12" s="2"/>
      <c r="W12" s="2"/>
      <c r="X12" s="2"/>
      <c r="Y12" s="2">
        <f>SUM(U12:X12)</f>
        <v>1</v>
      </c>
      <c r="Z12" s="66">
        <v>1</v>
      </c>
      <c r="AA12" s="73"/>
      <c r="AB12" s="73"/>
      <c r="AC12" s="73"/>
    </row>
    <row r="13" spans="1:29" s="20" customFormat="1" ht="26.25" customHeight="1">
      <c r="A13" s="21" t="s">
        <v>7</v>
      </c>
      <c r="B13" s="2">
        <f>1+0+0</f>
        <v>1</v>
      </c>
      <c r="C13" s="2"/>
      <c r="D13" s="2">
        <f>3+0+0</f>
        <v>3</v>
      </c>
      <c r="E13" s="2"/>
      <c r="F13" s="2">
        <f t="shared" si="1"/>
        <v>4</v>
      </c>
      <c r="G13" s="66">
        <f>1+0</f>
        <v>1</v>
      </c>
      <c r="H13" s="10">
        <v>1</v>
      </c>
      <c r="I13" s="3">
        <f t="shared" ref="I13" si="3">H13*100/G13</f>
        <v>100</v>
      </c>
      <c r="J13" s="2">
        <f>1+0+0</f>
        <v>1</v>
      </c>
      <c r="K13" s="2"/>
      <c r="L13" s="2">
        <f>3+0+0</f>
        <v>3</v>
      </c>
      <c r="M13" s="2"/>
      <c r="N13" s="2">
        <f t="shared" si="2"/>
        <v>4</v>
      </c>
      <c r="O13" s="66">
        <f>1+0</f>
        <v>1</v>
      </c>
      <c r="P13" s="3">
        <v>1</v>
      </c>
      <c r="Q13" s="11">
        <v>1</v>
      </c>
      <c r="R13" s="3">
        <f>Q13*100/O13</f>
        <v>100</v>
      </c>
      <c r="S13" s="3"/>
      <c r="T13" s="3">
        <v>1</v>
      </c>
      <c r="U13" s="2">
        <f>1+0+0</f>
        <v>1</v>
      </c>
      <c r="V13" s="2"/>
      <c r="W13" s="2"/>
      <c r="X13" s="2"/>
      <c r="Y13" s="2">
        <f>SUM(U13:X13)</f>
        <v>1</v>
      </c>
      <c r="Z13" s="66">
        <f>U13</f>
        <v>1</v>
      </c>
      <c r="AA13" s="7">
        <v>1</v>
      </c>
      <c r="AB13" s="7">
        <v>1</v>
      </c>
      <c r="AC13" s="7">
        <f>AB13*100/Z13</f>
        <v>100</v>
      </c>
    </row>
    <row r="14" spans="1:29" s="20" customFormat="1" ht="26.25" customHeight="1">
      <c r="A14" s="30" t="s">
        <v>8</v>
      </c>
      <c r="B14" s="1">
        <f>0+1+0</f>
        <v>1</v>
      </c>
      <c r="C14" s="1"/>
      <c r="D14" s="1"/>
      <c r="E14" s="1"/>
      <c r="F14" s="1">
        <f t="shared" si="1"/>
        <v>1</v>
      </c>
      <c r="G14" s="68">
        <f>0+1</f>
        <v>1</v>
      </c>
      <c r="H14" s="72">
        <v>1</v>
      </c>
      <c r="I14" s="4">
        <f t="shared" ref="I14" si="4">H14*100/G14</f>
        <v>100</v>
      </c>
      <c r="J14" s="1">
        <f>0+1+0</f>
        <v>1</v>
      </c>
      <c r="K14" s="1"/>
      <c r="L14" s="1"/>
      <c r="M14" s="1"/>
      <c r="N14" s="1">
        <f t="shared" si="2"/>
        <v>1</v>
      </c>
      <c r="O14" s="36">
        <f>0+1</f>
        <v>1</v>
      </c>
      <c r="P14" s="4">
        <v>1</v>
      </c>
      <c r="Q14" s="67">
        <v>1</v>
      </c>
      <c r="R14" s="4">
        <f>Q14*100/O14</f>
        <v>100</v>
      </c>
      <c r="S14" s="4"/>
      <c r="T14" s="4">
        <v>1</v>
      </c>
      <c r="U14" s="1">
        <f>0+1+0</f>
        <v>1</v>
      </c>
      <c r="V14" s="1"/>
      <c r="W14" s="1"/>
      <c r="X14" s="1"/>
      <c r="Y14" s="1">
        <f>SUM(U14:X14)</f>
        <v>1</v>
      </c>
      <c r="Z14" s="36">
        <v>1</v>
      </c>
      <c r="AA14" s="8">
        <v>1</v>
      </c>
      <c r="AB14" s="8">
        <v>1</v>
      </c>
      <c r="AC14" s="8">
        <f>AB14*100/Z14</f>
        <v>100</v>
      </c>
    </row>
    <row r="15" spans="1:29" s="22" customFormat="1" ht="36" customHeight="1">
      <c r="A15" s="31" t="s">
        <v>4</v>
      </c>
      <c r="B15" s="5">
        <f>SUM(B10:B14)</f>
        <v>8</v>
      </c>
      <c r="C15" s="5">
        <f t="shared" ref="C15:F15" si="5">SUM(C10:C14)</f>
        <v>0</v>
      </c>
      <c r="D15" s="5">
        <f t="shared" si="5"/>
        <v>5</v>
      </c>
      <c r="E15" s="5">
        <f t="shared" si="5"/>
        <v>0</v>
      </c>
      <c r="F15" s="5">
        <f t="shared" si="5"/>
        <v>13</v>
      </c>
      <c r="G15" s="35">
        <f>SUM(G10:G14)</f>
        <v>8</v>
      </c>
      <c r="H15" s="6">
        <f>SUM(H10:H14)</f>
        <v>8</v>
      </c>
      <c r="I15" s="6">
        <f>H15*100/G15</f>
        <v>100</v>
      </c>
      <c r="J15" s="5">
        <f>SUM(J10:J14)</f>
        <v>2</v>
      </c>
      <c r="K15" s="5">
        <f t="shared" ref="K15:N15" si="6">SUM(K10:K14)</f>
        <v>4</v>
      </c>
      <c r="L15" s="5">
        <f t="shared" si="6"/>
        <v>7</v>
      </c>
      <c r="M15" s="5">
        <f t="shared" si="6"/>
        <v>0</v>
      </c>
      <c r="N15" s="5">
        <f t="shared" si="6"/>
        <v>13</v>
      </c>
      <c r="O15" s="35">
        <f>SUM(O10:O14)</f>
        <v>3</v>
      </c>
      <c r="P15" s="6">
        <f>SUM(P10:P14)</f>
        <v>3</v>
      </c>
      <c r="Q15" s="6">
        <f>SUM(Q10:Q14)</f>
        <v>3</v>
      </c>
      <c r="R15" s="6">
        <f>Q15*100/O15</f>
        <v>100</v>
      </c>
      <c r="S15" s="6">
        <f>SUM(S10:S10)</f>
        <v>0</v>
      </c>
      <c r="T15" s="6">
        <f>SUM(T10:T14)</f>
        <v>8</v>
      </c>
      <c r="U15" s="5">
        <f>SUM(U10:U14)</f>
        <v>4</v>
      </c>
      <c r="V15" s="5">
        <f t="shared" ref="V15:X15" si="7">SUM(V10:V10)</f>
        <v>0</v>
      </c>
      <c r="W15" s="5">
        <f t="shared" si="7"/>
        <v>0</v>
      </c>
      <c r="X15" s="5">
        <f t="shared" si="7"/>
        <v>0</v>
      </c>
      <c r="Y15" s="5">
        <f>SUM(Y10:Y14)</f>
        <v>5</v>
      </c>
      <c r="Z15" s="35">
        <f>SUM(Z10:Z14)</f>
        <v>5</v>
      </c>
      <c r="AA15" s="9">
        <f>SUM(AA10:AA14)</f>
        <v>4</v>
      </c>
      <c r="AB15" s="9">
        <f>SUM(AB10:AB14)</f>
        <v>4</v>
      </c>
      <c r="AC15" s="9">
        <f>AB15*100/AA15</f>
        <v>100</v>
      </c>
    </row>
    <row r="16" spans="1:29" ht="25.5" customHeight="1" thickBot="1">
      <c r="A16" s="23"/>
      <c r="S16" s="32" t="s">
        <v>12</v>
      </c>
      <c r="T16" s="44">
        <f>T15*100/G15</f>
        <v>100</v>
      </c>
    </row>
    <row r="17" spans="1:29" s="19" customFormat="1" ht="21" customHeight="1" thickTop="1">
      <c r="A17" s="29"/>
      <c r="B17" s="37"/>
      <c r="C17" s="13"/>
      <c r="D17" s="13"/>
      <c r="E17" s="13"/>
      <c r="F17" s="13"/>
      <c r="G17" s="53"/>
      <c r="H17" s="14"/>
      <c r="I17" s="14"/>
      <c r="J17" s="13"/>
      <c r="K17" s="13"/>
      <c r="L17" s="13"/>
      <c r="M17" s="13"/>
      <c r="N17" s="13"/>
      <c r="O17" s="53"/>
      <c r="P17" s="14"/>
      <c r="Q17" s="14"/>
      <c r="R17" s="14"/>
      <c r="S17" s="14"/>
      <c r="T17" s="14"/>
      <c r="U17" s="13"/>
      <c r="V17" s="81" t="s">
        <v>40</v>
      </c>
      <c r="W17" s="13"/>
      <c r="X17" s="13"/>
      <c r="Y17" s="53"/>
      <c r="Z17" s="14"/>
      <c r="AA17" s="14"/>
      <c r="AB17" s="14"/>
    </row>
    <row r="18" spans="1:29" s="19" customFormat="1" ht="20.100000000000001" customHeight="1">
      <c r="A18" s="53"/>
      <c r="B18" s="47"/>
      <c r="C18" s="13"/>
      <c r="D18" s="13"/>
      <c r="E18" s="13"/>
      <c r="F18" s="13"/>
      <c r="G18" s="53"/>
      <c r="H18" s="14"/>
      <c r="I18" s="14"/>
      <c r="J18" s="110"/>
      <c r="K18" s="110"/>
      <c r="L18" s="13"/>
      <c r="M18" s="13"/>
      <c r="N18" s="13"/>
      <c r="O18" s="53"/>
      <c r="P18" s="14"/>
      <c r="Q18" s="14"/>
      <c r="R18" s="14"/>
      <c r="S18" s="14"/>
      <c r="T18" s="14"/>
      <c r="U18" s="13"/>
      <c r="V18" s="119" t="s">
        <v>41</v>
      </c>
      <c r="W18" s="119"/>
      <c r="X18" s="119"/>
      <c r="Y18" s="119"/>
      <c r="Z18" s="119"/>
      <c r="AA18" s="119"/>
      <c r="AB18" s="119"/>
      <c r="AC18" s="119"/>
    </row>
    <row r="19" spans="1:29" s="19" customFormat="1" ht="20.100000000000001" customHeight="1">
      <c r="A19" s="53"/>
      <c r="B19" s="38"/>
      <c r="C19" s="27"/>
      <c r="D19" s="27"/>
      <c r="E19" s="27"/>
      <c r="F19" s="27"/>
      <c r="G19" s="53"/>
      <c r="H19" s="16"/>
      <c r="I19" s="16"/>
      <c r="J19" s="46"/>
      <c r="K19" s="46"/>
      <c r="L19" s="42"/>
      <c r="M19" s="27"/>
      <c r="N19" s="27"/>
      <c r="O19" s="53"/>
      <c r="P19" s="16"/>
      <c r="Q19" s="16"/>
      <c r="R19" s="16"/>
      <c r="S19" s="16"/>
      <c r="T19" s="16"/>
      <c r="U19" s="13"/>
      <c r="V19" s="119"/>
      <c r="W19" s="119"/>
      <c r="X19" s="119"/>
      <c r="Y19" s="119"/>
      <c r="Z19" s="119"/>
      <c r="AA19" s="119"/>
      <c r="AB19" s="119"/>
      <c r="AC19" s="119"/>
    </row>
    <row r="20" spans="1:29" s="19" customFormat="1" ht="20.100000000000001" customHeight="1">
      <c r="A20" s="27"/>
      <c r="B20" s="38"/>
      <c r="C20" s="41"/>
      <c r="D20" s="27"/>
      <c r="E20" s="27"/>
      <c r="F20" s="27"/>
      <c r="G20" s="53"/>
      <c r="H20" s="16"/>
      <c r="I20" s="16"/>
      <c r="J20" s="27"/>
      <c r="L20" s="38"/>
      <c r="M20" s="27"/>
      <c r="N20" s="27"/>
      <c r="O20" s="53"/>
      <c r="P20" s="16"/>
      <c r="Q20" s="16"/>
      <c r="R20" s="16"/>
      <c r="S20" s="16"/>
      <c r="T20" s="16"/>
      <c r="U20" s="13"/>
      <c r="V20" s="119"/>
      <c r="W20" s="119"/>
      <c r="X20" s="119"/>
      <c r="Y20" s="119"/>
      <c r="Z20" s="119"/>
      <c r="AA20" s="119"/>
      <c r="AB20" s="119"/>
      <c r="AC20" s="119"/>
    </row>
    <row r="21" spans="1:29" s="19" customFormat="1" ht="20.100000000000001" customHeight="1">
      <c r="A21" s="53"/>
      <c r="B21" s="13"/>
      <c r="C21" s="27"/>
      <c r="D21" s="27"/>
      <c r="E21" s="27"/>
      <c r="F21" s="27"/>
      <c r="G21" s="53"/>
      <c r="H21" s="16"/>
      <c r="I21" s="16"/>
      <c r="J21" s="13"/>
      <c r="K21" s="27"/>
      <c r="L21" s="27"/>
      <c r="M21" s="27"/>
      <c r="N21" s="27"/>
      <c r="O21" s="53"/>
      <c r="P21" s="16"/>
      <c r="Q21" s="16"/>
      <c r="R21" s="16"/>
      <c r="S21" s="16"/>
      <c r="T21" s="16"/>
      <c r="U21" s="13"/>
      <c r="V21" s="82"/>
      <c r="W21" s="82"/>
      <c r="X21" s="82"/>
      <c r="Y21" s="82"/>
      <c r="Z21" s="82"/>
      <c r="AA21" s="82"/>
      <c r="AB21" s="82"/>
      <c r="AC21" s="82"/>
    </row>
    <row r="22" spans="1:29" s="19" customFormat="1" ht="20.100000000000001" customHeight="1">
      <c r="A22" s="17"/>
      <c r="B22" s="13"/>
      <c r="C22" s="27"/>
      <c r="D22" s="27"/>
      <c r="E22" s="27"/>
      <c r="F22" s="27"/>
      <c r="G22" s="28"/>
      <c r="H22" s="16"/>
      <c r="I22" s="69"/>
      <c r="J22" s="69"/>
      <c r="K22" s="69"/>
      <c r="L22" s="69"/>
      <c r="M22" s="27"/>
      <c r="N22" s="27"/>
      <c r="O22" s="28"/>
      <c r="P22" s="16"/>
      <c r="Q22" s="16"/>
      <c r="R22" s="16"/>
      <c r="S22" s="16"/>
      <c r="T22" s="16"/>
      <c r="U22" s="13"/>
      <c r="V22" s="27"/>
      <c r="W22" s="27"/>
      <c r="X22" s="27"/>
      <c r="Y22" s="28"/>
      <c r="Z22" s="16"/>
      <c r="AA22" s="16"/>
      <c r="AB22" s="16"/>
    </row>
    <row r="23" spans="1:29" s="19" customFormat="1" ht="20.100000000000001" customHeight="1">
      <c r="A23" s="27"/>
      <c r="B23" s="13"/>
      <c r="C23" s="27"/>
      <c r="D23" s="27"/>
      <c r="E23" s="27"/>
      <c r="F23" s="27"/>
      <c r="G23" s="28"/>
      <c r="H23" s="16"/>
      <c r="I23" s="70"/>
      <c r="J23" s="70"/>
      <c r="K23" s="70"/>
      <c r="L23" s="70"/>
      <c r="M23" s="27"/>
      <c r="N23" s="27"/>
      <c r="O23" s="28"/>
      <c r="P23" s="16"/>
      <c r="Q23" s="16"/>
      <c r="R23" s="16"/>
      <c r="S23" s="16"/>
      <c r="T23" s="16"/>
      <c r="U23" s="13"/>
      <c r="V23" s="27"/>
      <c r="W23" s="27"/>
      <c r="X23" s="27"/>
      <c r="Y23" s="28"/>
      <c r="Z23" s="16"/>
      <c r="AA23" s="16"/>
      <c r="AB23" s="16"/>
    </row>
    <row r="24" spans="1:29" ht="20.100000000000001" customHeight="1">
      <c r="A24" s="27"/>
      <c r="B24" s="13"/>
      <c r="C24" s="27"/>
      <c r="D24" s="27"/>
      <c r="E24" s="27"/>
      <c r="F24" s="27"/>
      <c r="G24" s="28"/>
      <c r="H24" s="16"/>
      <c r="I24" s="16"/>
      <c r="J24" s="13"/>
      <c r="K24" s="27"/>
      <c r="L24" s="27"/>
      <c r="M24" s="27"/>
      <c r="N24" s="27"/>
      <c r="O24" s="28"/>
      <c r="P24" s="16"/>
      <c r="Q24" s="16"/>
      <c r="R24" s="16"/>
      <c r="S24" s="16"/>
      <c r="T24" s="16"/>
      <c r="U24" s="13"/>
      <c r="V24" s="27"/>
      <c r="W24" s="27"/>
      <c r="X24" s="27"/>
      <c r="Y24" s="28"/>
      <c r="Z24" s="16"/>
      <c r="AA24" s="16"/>
      <c r="AB24" s="16"/>
      <c r="AC24" s="18"/>
    </row>
    <row r="25" spans="1:29" ht="20.100000000000001" customHeight="1">
      <c r="A25" s="27"/>
      <c r="B25" s="13"/>
      <c r="C25" s="27"/>
      <c r="D25" s="27"/>
      <c r="E25" s="27"/>
      <c r="F25" s="27"/>
      <c r="G25" s="28"/>
      <c r="H25" s="16"/>
      <c r="I25" s="16"/>
      <c r="J25" s="13"/>
      <c r="K25" s="27"/>
      <c r="L25" s="27"/>
      <c r="M25" s="27"/>
      <c r="N25" s="27"/>
      <c r="O25" s="28"/>
      <c r="P25" s="16"/>
      <c r="Q25" s="16"/>
      <c r="R25" s="16"/>
      <c r="S25" s="16"/>
      <c r="T25" s="16"/>
      <c r="U25" s="13"/>
      <c r="V25" s="27"/>
      <c r="W25" s="27"/>
      <c r="X25" s="27"/>
      <c r="Y25" s="28"/>
      <c r="Z25" s="16"/>
      <c r="AA25" s="16"/>
      <c r="AB25" s="16"/>
      <c r="AC25" s="18"/>
    </row>
    <row r="26" spans="1:29" ht="20.100000000000001" customHeight="1">
      <c r="A26" s="27"/>
      <c r="B26" s="27"/>
      <c r="C26" s="27"/>
      <c r="D26" s="27"/>
      <c r="E26" s="27"/>
      <c r="F26" s="27"/>
      <c r="G26" s="28"/>
      <c r="H26" s="16"/>
      <c r="I26" s="16"/>
      <c r="J26" s="27"/>
      <c r="K26" s="27"/>
      <c r="L26" s="27"/>
      <c r="M26" s="27"/>
      <c r="N26" s="27"/>
      <c r="O26" s="28"/>
      <c r="P26" s="16"/>
      <c r="Q26" s="16"/>
      <c r="R26" s="16"/>
      <c r="S26" s="16"/>
      <c r="T26" s="16"/>
      <c r="U26" s="27"/>
      <c r="V26" s="27"/>
      <c r="W26" s="27"/>
      <c r="X26" s="27"/>
      <c r="Y26" s="28"/>
      <c r="Z26" s="16"/>
      <c r="AA26" s="16"/>
      <c r="AB26" s="16"/>
      <c r="AC26" s="18"/>
    </row>
    <row r="27" spans="1:29" ht="20.100000000000001" customHeight="1"/>
    <row r="28" spans="1:29" ht="20.100000000000001" customHeight="1">
      <c r="T28" s="43"/>
    </row>
    <row r="29" spans="1:29" ht="20.100000000000001" customHeight="1"/>
    <row r="30" spans="1:29" ht="20.100000000000001" customHeight="1"/>
    <row r="31" spans="1:29" ht="25.5" customHeight="1"/>
    <row r="32" spans="1:29" ht="25.5" customHeight="1"/>
    <row r="33" ht="25.5" customHeight="1"/>
    <row r="34" ht="25.5" customHeight="1"/>
    <row r="35" ht="18" customHeight="1"/>
    <row r="36" ht="18" customHeight="1"/>
  </sheetData>
  <mergeCells count="23">
    <mergeCell ref="A1:AC1"/>
    <mergeCell ref="A2:AC2"/>
    <mergeCell ref="A5:A9"/>
    <mergeCell ref="B7:G7"/>
    <mergeCell ref="H7:I8"/>
    <mergeCell ref="J7:O7"/>
    <mergeCell ref="B6:I6"/>
    <mergeCell ref="J6:T6"/>
    <mergeCell ref="B5:T5"/>
    <mergeCell ref="U5:AC6"/>
    <mergeCell ref="AA7:AC8"/>
    <mergeCell ref="B8:F8"/>
    <mergeCell ref="G8:G9"/>
    <mergeCell ref="J18:K18"/>
    <mergeCell ref="Z8:Z9"/>
    <mergeCell ref="P7:R8"/>
    <mergeCell ref="S7:S8"/>
    <mergeCell ref="T7:T8"/>
    <mergeCell ref="U7:Z7"/>
    <mergeCell ref="J8:N8"/>
    <mergeCell ref="O8:O9"/>
    <mergeCell ref="U8:Y8"/>
    <mergeCell ref="V18:AC20"/>
  </mergeCells>
  <printOptions horizontalCentered="1"/>
  <pageMargins left="0.19685039370078741" right="0" top="0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workbookViewId="0">
      <selection activeCell="J16" sqref="J16"/>
    </sheetView>
  </sheetViews>
  <sheetFormatPr defaultRowHeight="27.75" customHeight="1"/>
  <cols>
    <col min="1" max="1" width="21.7109375" style="18" customWidth="1"/>
    <col min="2" max="6" width="4.28515625" style="18" customWidth="1"/>
    <col min="7" max="7" width="7.85546875" style="24" customWidth="1"/>
    <col min="8" max="8" width="6.7109375" style="25" customWidth="1"/>
    <col min="9" max="9" width="8" style="25" customWidth="1"/>
    <col min="10" max="11" width="5.28515625" style="18" customWidth="1"/>
    <col min="12" max="14" width="4.5703125" style="18" customWidth="1"/>
    <col min="15" max="15" width="7" style="24" customWidth="1"/>
    <col min="16" max="16" width="7.7109375" style="25" customWidth="1"/>
    <col min="17" max="17" width="8.140625" style="25" customWidth="1"/>
    <col min="18" max="21" width="4.7109375" style="18" customWidth="1"/>
    <col min="22" max="22" width="5.7109375" style="18" customWidth="1"/>
    <col min="23" max="23" width="6.28515625" style="24" customWidth="1"/>
    <col min="24" max="24" width="6.140625" style="25" customWidth="1"/>
    <col min="25" max="25" width="8" style="25" customWidth="1"/>
    <col min="26" max="16384" width="9.140625" style="18"/>
  </cols>
  <sheetData>
    <row r="1" spans="1:25" ht="22.5" customHeight="1">
      <c r="A1" s="84" t="str">
        <f>'(PF-RF2)วางระบบบัญชีคอมฯ'!A1:AC1</f>
        <v>รายละเอียดแผนการปฏิบัติงานและความก้าวหน้าผลการปฏิบัติงาน ณ วันที่  31 มกราคม 2559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22.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s="19" customFormat="1" ht="24" customHeight="1">
      <c r="A3" s="23" t="s">
        <v>30</v>
      </c>
      <c r="G3" s="49"/>
      <c r="H3" s="26"/>
      <c r="I3" s="26"/>
      <c r="O3" s="49"/>
      <c r="P3" s="26"/>
      <c r="Q3" s="26"/>
      <c r="V3" s="12"/>
      <c r="W3" s="34"/>
      <c r="X3" s="26"/>
      <c r="Y3" s="26"/>
    </row>
    <row r="4" spans="1:25" s="19" customFormat="1" ht="9" customHeight="1">
      <c r="A4" s="23"/>
      <c r="G4" s="49"/>
      <c r="H4" s="26"/>
      <c r="I4" s="26"/>
      <c r="O4" s="49"/>
      <c r="P4" s="26"/>
      <c r="Q4" s="26"/>
      <c r="W4" s="49"/>
      <c r="X4" s="26"/>
      <c r="Y4" s="26"/>
    </row>
    <row r="5" spans="1:25" s="19" customFormat="1" ht="27.75" customHeight="1">
      <c r="A5" s="113" t="s">
        <v>9</v>
      </c>
      <c r="B5" s="95" t="s">
        <v>31</v>
      </c>
      <c r="C5" s="96"/>
      <c r="D5" s="96"/>
      <c r="E5" s="96"/>
      <c r="F5" s="96"/>
      <c r="G5" s="96"/>
      <c r="H5" s="96"/>
      <c r="I5" s="96"/>
      <c r="J5" s="95" t="s">
        <v>33</v>
      </c>
      <c r="K5" s="96"/>
      <c r="L5" s="96"/>
      <c r="M5" s="96"/>
      <c r="N5" s="96"/>
      <c r="O5" s="96"/>
      <c r="P5" s="96"/>
      <c r="Q5" s="96"/>
      <c r="R5" s="95" t="s">
        <v>34</v>
      </c>
      <c r="S5" s="96"/>
      <c r="T5" s="96"/>
      <c r="U5" s="96"/>
      <c r="V5" s="96"/>
      <c r="W5" s="96"/>
      <c r="X5" s="96"/>
      <c r="Y5" s="97"/>
    </row>
    <row r="6" spans="1:25" s="19" customFormat="1" ht="18.75" customHeight="1">
      <c r="A6" s="114"/>
      <c r="B6" s="106" t="s">
        <v>16</v>
      </c>
      <c r="C6" s="106"/>
      <c r="D6" s="106"/>
      <c r="E6" s="106"/>
      <c r="F6" s="106"/>
      <c r="G6" s="106"/>
      <c r="H6" s="98" t="s">
        <v>11</v>
      </c>
      <c r="I6" s="100"/>
      <c r="J6" s="106" t="s">
        <v>16</v>
      </c>
      <c r="K6" s="106"/>
      <c r="L6" s="106"/>
      <c r="M6" s="106"/>
      <c r="N6" s="106"/>
      <c r="O6" s="106"/>
      <c r="P6" s="98" t="s">
        <v>11</v>
      </c>
      <c r="Q6" s="100"/>
      <c r="R6" s="106" t="s">
        <v>3</v>
      </c>
      <c r="S6" s="106"/>
      <c r="T6" s="106"/>
      <c r="U6" s="106"/>
      <c r="V6" s="106"/>
      <c r="W6" s="106"/>
      <c r="X6" s="98" t="s">
        <v>11</v>
      </c>
      <c r="Y6" s="100"/>
    </row>
    <row r="7" spans="1:25" s="19" customFormat="1" ht="18.75" customHeight="1">
      <c r="A7" s="114"/>
      <c r="B7" s="116" t="s">
        <v>1</v>
      </c>
      <c r="C7" s="117"/>
      <c r="D7" s="117"/>
      <c r="E7" s="117"/>
      <c r="F7" s="118"/>
      <c r="G7" s="107" t="s">
        <v>13</v>
      </c>
      <c r="H7" s="101"/>
      <c r="I7" s="103"/>
      <c r="J7" s="106" t="s">
        <v>1</v>
      </c>
      <c r="K7" s="106"/>
      <c r="L7" s="106"/>
      <c r="M7" s="106"/>
      <c r="N7" s="106"/>
      <c r="O7" s="107" t="s">
        <v>13</v>
      </c>
      <c r="P7" s="126" t="s">
        <v>38</v>
      </c>
      <c r="Q7" s="128" t="s">
        <v>39</v>
      </c>
      <c r="R7" s="106" t="s">
        <v>1</v>
      </c>
      <c r="S7" s="106"/>
      <c r="T7" s="106"/>
      <c r="U7" s="106"/>
      <c r="V7" s="106"/>
      <c r="W7" s="107" t="s">
        <v>13</v>
      </c>
      <c r="X7" s="101"/>
      <c r="Y7" s="103"/>
    </row>
    <row r="8" spans="1:25" s="19" customFormat="1" ht="18" customHeight="1">
      <c r="A8" s="115"/>
      <c r="B8" s="50">
        <v>1</v>
      </c>
      <c r="C8" s="50">
        <v>2</v>
      </c>
      <c r="D8" s="50">
        <v>3</v>
      </c>
      <c r="E8" s="50">
        <v>4</v>
      </c>
      <c r="F8" s="50" t="s">
        <v>2</v>
      </c>
      <c r="G8" s="108"/>
      <c r="H8" s="51" t="s">
        <v>10</v>
      </c>
      <c r="I8" s="51" t="s">
        <v>12</v>
      </c>
      <c r="J8" s="50">
        <v>1</v>
      </c>
      <c r="K8" s="50">
        <v>2</v>
      </c>
      <c r="L8" s="50">
        <v>3</v>
      </c>
      <c r="M8" s="50">
        <v>4</v>
      </c>
      <c r="N8" s="50" t="s">
        <v>2</v>
      </c>
      <c r="O8" s="108"/>
      <c r="P8" s="127"/>
      <c r="Q8" s="129"/>
      <c r="R8" s="50">
        <v>1</v>
      </c>
      <c r="S8" s="50">
        <v>2</v>
      </c>
      <c r="T8" s="50">
        <v>3</v>
      </c>
      <c r="U8" s="50">
        <v>4</v>
      </c>
      <c r="V8" s="50" t="s">
        <v>2</v>
      </c>
      <c r="W8" s="108"/>
      <c r="X8" s="54" t="s">
        <v>10</v>
      </c>
      <c r="Y8" s="54" t="s">
        <v>12</v>
      </c>
    </row>
    <row r="9" spans="1:25" s="20" customFormat="1" ht="26.25" customHeight="1">
      <c r="A9" s="61" t="s">
        <v>5</v>
      </c>
      <c r="B9" s="62">
        <f>0+0+17</f>
        <v>17</v>
      </c>
      <c r="C9" s="62"/>
      <c r="D9" s="62"/>
      <c r="E9" s="62"/>
      <c r="F9" s="62">
        <f>SUM(B9:E9)</f>
        <v>17</v>
      </c>
      <c r="G9" s="63">
        <f>B9</f>
        <v>17</v>
      </c>
      <c r="H9" s="48">
        <v>17</v>
      </c>
      <c r="I9" s="39">
        <f>H9*100/G9</f>
        <v>100</v>
      </c>
      <c r="J9" s="62"/>
      <c r="K9" s="62">
        <f>0+6+10</f>
        <v>16</v>
      </c>
      <c r="L9" s="62">
        <f>0+0+1</f>
        <v>1</v>
      </c>
      <c r="M9" s="62"/>
      <c r="N9" s="62">
        <f t="shared" ref="N9" si="0">SUM(J9:M9)</f>
        <v>17</v>
      </c>
      <c r="O9" s="63"/>
      <c r="P9" s="64"/>
      <c r="Q9" s="64"/>
      <c r="R9" s="62"/>
      <c r="S9" s="62">
        <f>0+0+2</f>
        <v>2</v>
      </c>
      <c r="T9" s="62"/>
      <c r="U9" s="62"/>
      <c r="V9" s="62">
        <f>SUM(R9:U9)</f>
        <v>2</v>
      </c>
      <c r="W9" s="63"/>
      <c r="X9" s="65"/>
      <c r="Y9" s="65"/>
    </row>
    <row r="10" spans="1:25" s="20" customFormat="1" ht="26.25" customHeight="1">
      <c r="A10" s="74" t="s">
        <v>37</v>
      </c>
      <c r="B10" s="75"/>
      <c r="C10" s="75"/>
      <c r="D10" s="75"/>
      <c r="E10" s="75">
        <f>5+0+0</f>
        <v>5</v>
      </c>
      <c r="F10" s="75">
        <f>SUM(B10:E10)</f>
        <v>5</v>
      </c>
      <c r="G10" s="76"/>
      <c r="H10" s="77"/>
      <c r="I10" s="78"/>
      <c r="J10" s="75"/>
      <c r="K10" s="75"/>
      <c r="L10" s="75"/>
      <c r="M10" s="75">
        <f>0+5+0</f>
        <v>5</v>
      </c>
      <c r="N10" s="2">
        <f>SUM(J10:M10)</f>
        <v>5</v>
      </c>
      <c r="O10" s="76"/>
      <c r="P10" s="79"/>
      <c r="Q10" s="79"/>
      <c r="R10" s="75"/>
      <c r="S10" s="75"/>
      <c r="T10" s="75"/>
      <c r="U10" s="75">
        <f>0+1+0</f>
        <v>1</v>
      </c>
      <c r="V10" s="75">
        <f>SUM(R10:U10)</f>
        <v>1</v>
      </c>
      <c r="W10" s="76"/>
      <c r="X10" s="80"/>
      <c r="Y10" s="80"/>
    </row>
    <row r="11" spans="1:25" s="20" customFormat="1" ht="26.25" customHeight="1">
      <c r="A11" s="21" t="s">
        <v>28</v>
      </c>
      <c r="B11" s="2"/>
      <c r="C11" s="2">
        <f>4+0+0</f>
        <v>4</v>
      </c>
      <c r="D11" s="2"/>
      <c r="E11" s="2"/>
      <c r="F11" s="2">
        <f>SUM(B11:E11)</f>
        <v>4</v>
      </c>
      <c r="G11" s="66">
        <v>4</v>
      </c>
      <c r="H11" s="10">
        <v>4</v>
      </c>
      <c r="I11" s="3">
        <f>H11*100/G11</f>
        <v>100</v>
      </c>
      <c r="J11" s="2"/>
      <c r="K11" s="2"/>
      <c r="L11" s="2">
        <f>0+0+4</f>
        <v>4</v>
      </c>
      <c r="M11" s="2"/>
      <c r="N11" s="2">
        <f>SUM(J11:M11)</f>
        <v>4</v>
      </c>
      <c r="O11" s="66"/>
      <c r="P11" s="71">
        <v>4</v>
      </c>
      <c r="Q11" s="11"/>
      <c r="R11" s="2"/>
      <c r="S11" s="2"/>
      <c r="T11" s="2">
        <f>0+0+1</f>
        <v>1</v>
      </c>
      <c r="U11" s="2"/>
      <c r="V11" s="75">
        <f t="shared" ref="V11:V15" si="1">SUM(R11:U11)</f>
        <v>1</v>
      </c>
      <c r="W11" s="66"/>
      <c r="X11" s="7"/>
      <c r="Y11" s="7"/>
    </row>
    <row r="12" spans="1:25" s="20" customFormat="1" ht="26.25" customHeight="1">
      <c r="A12" s="21" t="s">
        <v>6</v>
      </c>
      <c r="B12" s="2"/>
      <c r="C12" s="2">
        <f>0+1+3</f>
        <v>4</v>
      </c>
      <c r="D12" s="2">
        <f>1+1+1</f>
        <v>3</v>
      </c>
      <c r="E12" s="2"/>
      <c r="F12" s="2">
        <f>SUM(B12:E12)</f>
        <v>7</v>
      </c>
      <c r="G12" s="66"/>
      <c r="H12" s="10"/>
      <c r="I12" s="3"/>
      <c r="J12" s="2"/>
      <c r="K12" s="2"/>
      <c r="L12" s="2">
        <f>2+2+1</f>
        <v>5</v>
      </c>
      <c r="M12" s="2">
        <f>1+1+0</f>
        <v>2</v>
      </c>
      <c r="N12" s="2">
        <f>SUM(J12:M12)</f>
        <v>7</v>
      </c>
      <c r="O12" s="66"/>
      <c r="P12" s="11"/>
      <c r="Q12" s="11"/>
      <c r="R12" s="2"/>
      <c r="S12" s="2"/>
      <c r="T12" s="2">
        <f>0+1+0</f>
        <v>1</v>
      </c>
      <c r="U12" s="2">
        <f>0+1+0</f>
        <v>1</v>
      </c>
      <c r="V12" s="75">
        <f t="shared" si="1"/>
        <v>2</v>
      </c>
      <c r="W12" s="66"/>
      <c r="X12" s="7"/>
      <c r="Y12" s="7"/>
    </row>
    <row r="13" spans="1:25" s="20" customFormat="1" ht="26.25" customHeight="1">
      <c r="A13" s="21" t="s">
        <v>32</v>
      </c>
      <c r="B13" s="2"/>
      <c r="C13" s="2">
        <f>1+2+0</f>
        <v>3</v>
      </c>
      <c r="D13" s="2"/>
      <c r="E13" s="2"/>
      <c r="F13" s="2">
        <f>SUM(B13:E13)</f>
        <v>3</v>
      </c>
      <c r="G13" s="66">
        <v>1</v>
      </c>
      <c r="H13" s="10">
        <v>1</v>
      </c>
      <c r="I13" s="3">
        <f>H13*100/G13</f>
        <v>100</v>
      </c>
      <c r="J13" s="2"/>
      <c r="K13" s="2">
        <f>1+1+0</f>
        <v>2</v>
      </c>
      <c r="L13" s="2">
        <f>1+0+0</f>
        <v>1</v>
      </c>
      <c r="M13" s="2"/>
      <c r="N13" s="2">
        <f t="shared" ref="N13:N14" si="2">SUM(J13:M13)</f>
        <v>3</v>
      </c>
      <c r="O13" s="66">
        <v>1</v>
      </c>
      <c r="P13" s="11">
        <v>1</v>
      </c>
      <c r="Q13" s="11"/>
      <c r="R13" s="2"/>
      <c r="S13" s="2"/>
      <c r="T13" s="2">
        <f>1+0+0</f>
        <v>1</v>
      </c>
      <c r="U13" s="2"/>
      <c r="V13" s="75">
        <f t="shared" si="1"/>
        <v>1</v>
      </c>
      <c r="W13" s="66"/>
      <c r="X13" s="7"/>
      <c r="Y13" s="7"/>
    </row>
    <row r="14" spans="1:25" s="20" customFormat="1" ht="26.25" customHeight="1">
      <c r="A14" s="21" t="s">
        <v>7</v>
      </c>
      <c r="B14" s="2"/>
      <c r="C14" s="2">
        <f>0+2+1</f>
        <v>3</v>
      </c>
      <c r="D14" s="2">
        <f>1+1+1</f>
        <v>3</v>
      </c>
      <c r="E14" s="2">
        <f>1+1+0</f>
        <v>2</v>
      </c>
      <c r="F14" s="2">
        <f t="shared" ref="F14:F15" si="3">SUM(B14:E14)</f>
        <v>8</v>
      </c>
      <c r="G14" s="66"/>
      <c r="H14" s="10"/>
      <c r="I14" s="3"/>
      <c r="J14" s="2"/>
      <c r="K14" s="2"/>
      <c r="L14" s="2">
        <f>0+0+2</f>
        <v>2</v>
      </c>
      <c r="M14" s="2">
        <f>3+3+0</f>
        <v>6</v>
      </c>
      <c r="N14" s="2">
        <f t="shared" si="2"/>
        <v>8</v>
      </c>
      <c r="O14" s="66"/>
      <c r="P14" s="11"/>
      <c r="Q14" s="11"/>
      <c r="R14" s="2"/>
      <c r="S14" s="2"/>
      <c r="T14" s="2">
        <f>0+0+1</f>
        <v>1</v>
      </c>
      <c r="U14" s="2">
        <f>0+1+0</f>
        <v>1</v>
      </c>
      <c r="V14" s="75">
        <f t="shared" si="1"/>
        <v>2</v>
      </c>
      <c r="W14" s="66"/>
      <c r="X14" s="7"/>
      <c r="Y14" s="7"/>
    </row>
    <row r="15" spans="1:25" s="20" customFormat="1" ht="26.25" customHeight="1">
      <c r="A15" s="30" t="s">
        <v>8</v>
      </c>
      <c r="B15" s="1">
        <f>4+6+0</f>
        <v>10</v>
      </c>
      <c r="C15" s="1"/>
      <c r="D15" s="1"/>
      <c r="E15" s="1"/>
      <c r="F15" s="1">
        <f t="shared" si="3"/>
        <v>10</v>
      </c>
      <c r="G15" s="68">
        <f>B15</f>
        <v>10</v>
      </c>
      <c r="H15" s="72">
        <v>10</v>
      </c>
      <c r="I15" s="4">
        <f>H15*100/G15</f>
        <v>100</v>
      </c>
      <c r="J15" s="1"/>
      <c r="K15" s="1">
        <f>2+2+1</f>
        <v>5</v>
      </c>
      <c r="L15" s="1">
        <f>1+1+1</f>
        <v>3</v>
      </c>
      <c r="M15" s="1">
        <f>1+0+1</f>
        <v>2</v>
      </c>
      <c r="N15" s="1">
        <f t="shared" ref="N15" si="4">SUM(J15:M15)</f>
        <v>10</v>
      </c>
      <c r="O15" s="36">
        <v>2</v>
      </c>
      <c r="P15" s="67">
        <v>2</v>
      </c>
      <c r="Q15" s="67">
        <v>2</v>
      </c>
      <c r="R15" s="1"/>
      <c r="S15" s="1">
        <f>0+0+1</f>
        <v>1</v>
      </c>
      <c r="T15" s="1">
        <f>0+1+0</f>
        <v>1</v>
      </c>
      <c r="U15" s="1">
        <f>1+0+0</f>
        <v>1</v>
      </c>
      <c r="V15" s="1">
        <f t="shared" si="1"/>
        <v>3</v>
      </c>
      <c r="W15" s="36"/>
      <c r="X15" s="8"/>
      <c r="Y15" s="8"/>
    </row>
    <row r="16" spans="1:25" s="22" customFormat="1" ht="36" customHeight="1">
      <c r="A16" s="31" t="s">
        <v>4</v>
      </c>
      <c r="B16" s="5">
        <f>SUM(B9:B15)</f>
        <v>27</v>
      </c>
      <c r="C16" s="5">
        <f t="shared" ref="C16:F16" si="5">SUM(C9:C15)</f>
        <v>14</v>
      </c>
      <c r="D16" s="5">
        <f t="shared" si="5"/>
        <v>6</v>
      </c>
      <c r="E16" s="5">
        <f t="shared" si="5"/>
        <v>7</v>
      </c>
      <c r="F16" s="5">
        <f t="shared" si="5"/>
        <v>54</v>
      </c>
      <c r="G16" s="35">
        <f>SUM(G9:G15)</f>
        <v>32</v>
      </c>
      <c r="H16" s="6">
        <f>SUM(H9:H15)</f>
        <v>32</v>
      </c>
      <c r="I16" s="6">
        <f>H16*100/G16</f>
        <v>100</v>
      </c>
      <c r="J16" s="5"/>
      <c r="K16" s="5">
        <f t="shared" ref="K16:N16" si="6">SUM(K9:K15)</f>
        <v>23</v>
      </c>
      <c r="L16" s="5">
        <f t="shared" si="6"/>
        <v>16</v>
      </c>
      <c r="M16" s="5">
        <f t="shared" si="6"/>
        <v>15</v>
      </c>
      <c r="N16" s="5">
        <f t="shared" si="6"/>
        <v>54</v>
      </c>
      <c r="O16" s="35">
        <f>SUM(O9:O15)</f>
        <v>3</v>
      </c>
      <c r="P16" s="6">
        <f>SUM(P9:P15)</f>
        <v>7</v>
      </c>
      <c r="Q16" s="6">
        <f>SUM(Q9:Q15)</f>
        <v>2</v>
      </c>
      <c r="R16" s="5">
        <f>SUM(R9:R15)</f>
        <v>0</v>
      </c>
      <c r="S16" s="5">
        <f>SUM(S9:S15)</f>
        <v>3</v>
      </c>
      <c r="T16" s="5">
        <f t="shared" ref="T16:V16" si="7">SUM(T9:T15)</f>
        <v>5</v>
      </c>
      <c r="U16" s="5">
        <f t="shared" si="7"/>
        <v>4</v>
      </c>
      <c r="V16" s="5">
        <f t="shared" si="7"/>
        <v>12</v>
      </c>
      <c r="W16" s="35">
        <f t="shared" ref="W16:X16" si="8">SUM(W9:W9)</f>
        <v>0</v>
      </c>
      <c r="X16" s="9">
        <f t="shared" si="8"/>
        <v>0</v>
      </c>
      <c r="Y16" s="9"/>
    </row>
    <row r="17" spans="1:25" ht="25.5" customHeight="1">
      <c r="A17" s="23"/>
    </row>
    <row r="18" spans="1:25" s="19" customFormat="1" ht="21" customHeight="1">
      <c r="A18" s="29"/>
      <c r="B18" s="37"/>
      <c r="C18" s="13"/>
      <c r="D18" s="13"/>
      <c r="E18" s="13"/>
      <c r="F18" s="13"/>
      <c r="G18" s="53"/>
      <c r="H18" s="14"/>
      <c r="I18" s="14"/>
      <c r="J18" s="13"/>
      <c r="K18" s="13"/>
      <c r="L18" s="13"/>
      <c r="M18" s="13"/>
      <c r="N18" s="13"/>
      <c r="O18" s="53"/>
      <c r="P18" s="14"/>
      <c r="Q18" s="14"/>
      <c r="R18" s="13"/>
      <c r="S18" s="13"/>
      <c r="T18" s="13"/>
      <c r="U18" s="13"/>
      <c r="V18" s="13"/>
      <c r="W18" s="53"/>
      <c r="X18" s="14"/>
      <c r="Y18" s="14"/>
    </row>
    <row r="19" spans="1:25" s="19" customFormat="1" ht="20.100000000000001" customHeight="1">
      <c r="A19" s="53"/>
      <c r="B19" s="83" t="s">
        <v>42</v>
      </c>
      <c r="C19" s="13"/>
      <c r="D19" s="13"/>
      <c r="E19" s="13"/>
      <c r="F19" s="13"/>
      <c r="G19" s="53"/>
      <c r="H19" s="14"/>
      <c r="I19" s="14"/>
      <c r="J19" s="46"/>
      <c r="K19" s="46"/>
      <c r="L19" s="13"/>
      <c r="M19" s="13"/>
      <c r="N19" s="13"/>
      <c r="O19" s="53"/>
      <c r="P19" s="14"/>
      <c r="Q19" s="14"/>
      <c r="R19" s="13"/>
      <c r="S19" s="13"/>
      <c r="T19" s="13"/>
      <c r="U19" s="13"/>
      <c r="V19" s="13"/>
      <c r="W19" s="53"/>
      <c r="X19" s="14"/>
      <c r="Y19" s="14"/>
    </row>
    <row r="20" spans="1:25" s="19" customFormat="1" ht="20.100000000000001" customHeight="1">
      <c r="A20" s="53"/>
      <c r="B20" s="38"/>
      <c r="C20" s="27"/>
      <c r="D20" s="27"/>
      <c r="E20" s="27"/>
      <c r="F20" s="27"/>
      <c r="G20" s="53"/>
      <c r="H20" s="16"/>
      <c r="I20" s="16"/>
      <c r="J20" s="46"/>
      <c r="K20" s="46"/>
      <c r="L20" s="42"/>
      <c r="M20" s="27"/>
      <c r="N20" s="27"/>
      <c r="O20" s="53"/>
      <c r="P20" s="16"/>
      <c r="Q20" s="16"/>
      <c r="R20" s="13"/>
      <c r="S20" s="27"/>
      <c r="T20" s="27"/>
      <c r="U20" s="27"/>
      <c r="V20" s="27"/>
      <c r="W20" s="53"/>
      <c r="X20" s="16"/>
      <c r="Y20" s="16"/>
    </row>
    <row r="21" spans="1:25" s="19" customFormat="1" ht="20.100000000000001" customHeight="1">
      <c r="A21" s="27"/>
      <c r="B21" s="38"/>
      <c r="C21" s="41"/>
      <c r="D21" s="27"/>
      <c r="E21" s="27"/>
      <c r="F21" s="27"/>
      <c r="G21" s="53"/>
      <c r="H21" s="16"/>
      <c r="I21" s="16"/>
      <c r="J21" s="27"/>
      <c r="L21" s="38"/>
      <c r="M21" s="27"/>
      <c r="N21" s="27"/>
      <c r="O21" s="53"/>
      <c r="P21" s="16"/>
      <c r="Q21" s="16"/>
      <c r="R21" s="13"/>
      <c r="S21" s="27"/>
      <c r="T21" s="27"/>
      <c r="U21" s="27"/>
      <c r="V21" s="27"/>
      <c r="W21" s="41"/>
      <c r="X21" s="16"/>
      <c r="Y21" s="16"/>
    </row>
    <row r="22" spans="1:25" s="19" customFormat="1" ht="20.100000000000001" customHeight="1">
      <c r="A22" s="53"/>
      <c r="B22" s="13"/>
      <c r="C22" s="27"/>
      <c r="D22" s="27"/>
      <c r="E22" s="27"/>
      <c r="F22" s="27"/>
      <c r="G22" s="53"/>
      <c r="H22" s="16"/>
      <c r="I22" s="16"/>
      <c r="J22" s="13"/>
      <c r="K22" s="27"/>
      <c r="L22" s="27"/>
      <c r="M22" s="27"/>
      <c r="N22" s="27"/>
      <c r="O22" s="53"/>
      <c r="P22" s="16"/>
      <c r="Q22" s="16"/>
      <c r="R22" s="13"/>
      <c r="S22" s="27"/>
      <c r="T22" s="27"/>
      <c r="U22" s="27"/>
      <c r="V22" s="27"/>
      <c r="W22" s="53"/>
      <c r="X22" s="16"/>
      <c r="Y22" s="16"/>
    </row>
    <row r="23" spans="1:25" s="19" customFormat="1" ht="20.100000000000001" customHeight="1">
      <c r="A23" s="17"/>
      <c r="B23" s="13"/>
      <c r="C23" s="27"/>
      <c r="D23" s="27"/>
      <c r="E23" s="27"/>
      <c r="F23" s="27"/>
      <c r="G23" s="28"/>
      <c r="H23" s="16"/>
      <c r="I23" s="69"/>
      <c r="J23" s="69"/>
      <c r="K23" s="69"/>
      <c r="L23" s="69"/>
      <c r="M23" s="27"/>
      <c r="N23" s="27"/>
      <c r="O23" s="28"/>
      <c r="P23" s="16"/>
      <c r="Q23" s="16"/>
      <c r="R23" s="13"/>
      <c r="S23" s="27"/>
      <c r="T23" s="27"/>
      <c r="U23" s="27"/>
      <c r="V23" s="27"/>
      <c r="W23" s="28"/>
      <c r="X23" s="16"/>
      <c r="Y23" s="16"/>
    </row>
    <row r="24" spans="1:25" s="19" customFormat="1" ht="20.100000000000001" customHeight="1">
      <c r="A24" s="27"/>
      <c r="B24" s="13"/>
      <c r="C24" s="27"/>
      <c r="D24" s="27"/>
      <c r="E24" s="27"/>
      <c r="F24" s="27"/>
      <c r="G24" s="28"/>
      <c r="H24" s="16"/>
      <c r="I24" s="70"/>
      <c r="J24" s="70"/>
      <c r="K24" s="70"/>
      <c r="L24" s="70"/>
      <c r="M24" s="27"/>
      <c r="N24" s="27"/>
      <c r="O24" s="28"/>
      <c r="P24" s="16"/>
      <c r="Q24" s="16"/>
      <c r="R24" s="13"/>
      <c r="S24" s="27"/>
      <c r="T24" s="27"/>
      <c r="U24" s="27"/>
      <c r="V24" s="27"/>
      <c r="W24" s="28"/>
      <c r="X24" s="16"/>
      <c r="Y24" s="16"/>
    </row>
    <row r="25" spans="1:25" ht="20.100000000000001" customHeight="1">
      <c r="A25" s="27"/>
      <c r="B25" s="13"/>
      <c r="C25" s="27"/>
      <c r="D25" s="27"/>
      <c r="E25" s="27"/>
      <c r="F25" s="27"/>
      <c r="G25" s="28"/>
      <c r="H25" s="16"/>
      <c r="I25" s="16"/>
      <c r="J25" s="13"/>
      <c r="K25" s="27"/>
      <c r="L25" s="27"/>
      <c r="M25" s="27"/>
      <c r="N25" s="27"/>
      <c r="O25" s="28"/>
      <c r="P25" s="16"/>
      <c r="Q25" s="16"/>
      <c r="R25" s="13"/>
      <c r="S25" s="27"/>
      <c r="T25" s="27"/>
      <c r="U25" s="27"/>
      <c r="V25" s="27"/>
      <c r="W25" s="28"/>
      <c r="X25" s="16"/>
      <c r="Y25" s="16"/>
    </row>
    <row r="26" spans="1:25" ht="20.100000000000001" customHeight="1">
      <c r="A26" s="27"/>
      <c r="B26" s="13"/>
      <c r="C26" s="27"/>
      <c r="D26" s="27"/>
      <c r="E26" s="27"/>
      <c r="F26" s="27"/>
      <c r="G26" s="28"/>
      <c r="H26" s="16"/>
      <c r="I26" s="16"/>
      <c r="J26" s="13"/>
      <c r="K26" s="27"/>
      <c r="L26" s="27"/>
      <c r="M26" s="27"/>
      <c r="N26" s="27"/>
      <c r="O26" s="28"/>
      <c r="P26" s="16"/>
      <c r="Q26" s="16"/>
      <c r="R26" s="13"/>
      <c r="S26" s="27"/>
      <c r="T26" s="27"/>
      <c r="U26" s="27"/>
      <c r="V26" s="27"/>
      <c r="W26" s="28"/>
      <c r="X26" s="16"/>
      <c r="Y26" s="16"/>
    </row>
    <row r="27" spans="1:25" ht="20.100000000000001" customHeight="1">
      <c r="A27" s="27"/>
      <c r="B27" s="27"/>
      <c r="C27" s="27"/>
      <c r="D27" s="27"/>
      <c r="E27" s="27"/>
      <c r="F27" s="27"/>
      <c r="G27" s="28"/>
      <c r="H27" s="16"/>
      <c r="I27" s="16"/>
      <c r="J27" s="27"/>
      <c r="K27" s="27"/>
      <c r="L27" s="27"/>
      <c r="M27" s="27"/>
      <c r="N27" s="27"/>
      <c r="O27" s="28"/>
      <c r="P27" s="16"/>
      <c r="Q27" s="16"/>
      <c r="R27" s="27"/>
      <c r="S27" s="27"/>
      <c r="T27" s="27"/>
      <c r="U27" s="27"/>
      <c r="V27" s="27"/>
      <c r="W27" s="28"/>
      <c r="X27" s="16"/>
      <c r="Y27" s="16"/>
    </row>
    <row r="28" spans="1:25" ht="20.100000000000001" customHeight="1"/>
    <row r="29" spans="1:25" ht="20.100000000000001" customHeight="1"/>
    <row r="30" spans="1:25" ht="20.100000000000001" customHeight="1"/>
    <row r="31" spans="1:25" ht="20.100000000000001" customHeight="1"/>
    <row r="32" spans="1:25" ht="25.5" customHeight="1"/>
    <row r="33" ht="25.5" customHeight="1"/>
    <row r="34" ht="25.5" customHeight="1"/>
    <row r="35" ht="25.5" customHeight="1"/>
    <row r="36" ht="18" customHeight="1"/>
    <row r="37" ht="18" customHeight="1"/>
  </sheetData>
  <mergeCells count="20">
    <mergeCell ref="X6:Y7"/>
    <mergeCell ref="A1:Y1"/>
    <mergeCell ref="A2:Y2"/>
    <mergeCell ref="A5:A8"/>
    <mergeCell ref="R5:Y5"/>
    <mergeCell ref="B5:I5"/>
    <mergeCell ref="J5:Q5"/>
    <mergeCell ref="B6:G6"/>
    <mergeCell ref="H6:I7"/>
    <mergeCell ref="J6:O6"/>
    <mergeCell ref="B7:F7"/>
    <mergeCell ref="G7:G8"/>
    <mergeCell ref="J7:N7"/>
    <mergeCell ref="O7:O8"/>
    <mergeCell ref="R7:V7"/>
    <mergeCell ref="W7:W8"/>
    <mergeCell ref="P6:Q6"/>
    <mergeCell ref="P7:P8"/>
    <mergeCell ref="Q7:Q8"/>
    <mergeCell ref="R6:W6"/>
  </mergeCells>
  <printOptions horizontalCentered="1"/>
  <pageMargins left="0.19685039370078741" right="0" top="0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(PF-RF2)วางระบบบัญชีคอมฯ</vt:lpstr>
      <vt:lpstr>(PF-RF3)วางระบบบัญชีคอมฯ </vt:lpstr>
      <vt:lpstr>(PF-RF4)สร้างQuality Data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uraiwan</cp:lastModifiedBy>
  <cp:lastPrinted>2016-02-02T02:56:24Z</cp:lastPrinted>
  <dcterms:created xsi:type="dcterms:W3CDTF">2009-12-14T03:39:28Z</dcterms:created>
  <dcterms:modified xsi:type="dcterms:W3CDTF">2016-02-02T02:56:27Z</dcterms:modified>
</cp:coreProperties>
</file>